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7155" activeTab="1"/>
  </bookViews>
  <sheets>
    <sheet name="quarterly Progress report" sheetId="1" r:id="rId1"/>
    <sheet name="Summary Physical-no Fill" sheetId="4" r:id="rId2"/>
  </sheets>
  <externalReferences>
    <externalReference r:id="rId3"/>
  </externalReferences>
  <definedNames>
    <definedName name="_xlnm.Print_Area" localSheetId="1">'Summary Physical-no Fill'!$B$2:$F$19</definedName>
    <definedName name="_xlnm.Print_Titles" localSheetId="0">'quarterly Progress report'!$9:$9</definedName>
  </definedNames>
  <calcPr calcId="125725"/>
</workbook>
</file>

<file path=xl/calcChain.xml><?xml version="1.0" encoding="utf-8"?>
<calcChain xmlns="http://schemas.openxmlformats.org/spreadsheetml/2006/main">
  <c r="E94" i="1"/>
  <c r="E100"/>
  <c r="F18" i="4" l="1"/>
  <c r="E18"/>
  <c r="D18"/>
  <c r="F17"/>
  <c r="D17"/>
  <c r="F16"/>
  <c r="E16"/>
  <c r="D16"/>
  <c r="F15"/>
  <c r="E15"/>
  <c r="D15"/>
  <c r="F14"/>
  <c r="E14"/>
  <c r="D14"/>
  <c r="F13"/>
  <c r="E13"/>
  <c r="D13"/>
  <c r="F12"/>
  <c r="E12"/>
  <c r="D12"/>
  <c r="F11"/>
  <c r="E11"/>
  <c r="D11"/>
  <c r="F10"/>
  <c r="E10"/>
  <c r="D10"/>
  <c r="F9"/>
  <c r="E9"/>
  <c r="D9"/>
  <c r="F8"/>
  <c r="D8"/>
  <c r="F7"/>
  <c r="E7"/>
  <c r="D7"/>
  <c r="H104" i="1"/>
  <c r="J104" s="1"/>
  <c r="H103"/>
  <c r="H102"/>
  <c r="J100"/>
  <c r="H100"/>
  <c r="I100" s="1"/>
  <c r="H99"/>
  <c r="H98"/>
  <c r="H97"/>
  <c r="H94"/>
  <c r="I94" s="1"/>
  <c r="H93"/>
  <c r="J93" s="1"/>
  <c r="H92"/>
  <c r="H91"/>
  <c r="H88"/>
  <c r="H87"/>
  <c r="H86"/>
  <c r="H85"/>
  <c r="H84"/>
  <c r="H83"/>
  <c r="H82"/>
  <c r="H81"/>
  <c r="H80"/>
  <c r="H79"/>
  <c r="J79" s="1"/>
  <c r="H78"/>
  <c r="H77"/>
  <c r="J77" s="1"/>
  <c r="H76"/>
  <c r="H75"/>
  <c r="J75" s="1"/>
  <c r="H74"/>
  <c r="I74" s="1"/>
  <c r="H71"/>
  <c r="H70"/>
  <c r="H69"/>
  <c r="J69" s="1"/>
  <c r="H68"/>
  <c r="I68" s="1"/>
  <c r="H67"/>
  <c r="J67" s="1"/>
  <c r="H66"/>
  <c r="H65"/>
  <c r="H62"/>
  <c r="H61"/>
  <c r="H60"/>
  <c r="I60" s="1"/>
  <c r="H59"/>
  <c r="J59" s="1"/>
  <c r="H58"/>
  <c r="I58" s="1"/>
  <c r="H57"/>
  <c r="H56"/>
  <c r="H55"/>
  <c r="H54"/>
  <c r="I54" s="1"/>
  <c r="H53"/>
  <c r="I53" s="1"/>
  <c r="H52"/>
  <c r="I52" s="1"/>
  <c r="H51"/>
  <c r="H50"/>
  <c r="I50" s="1"/>
  <c r="H49"/>
  <c r="J49" s="1"/>
  <c r="H48"/>
  <c r="I48" s="1"/>
  <c r="H47"/>
  <c r="H46"/>
  <c r="I46" s="1"/>
  <c r="H45"/>
  <c r="J45" s="1"/>
  <c r="H44"/>
  <c r="H43"/>
  <c r="H42"/>
  <c r="H41"/>
  <c r="J40"/>
  <c r="I40"/>
  <c r="H37"/>
  <c r="H36"/>
  <c r="D36"/>
  <c r="H35"/>
  <c r="H33"/>
  <c r="H32"/>
  <c r="H31"/>
  <c r="J31" s="1"/>
  <c r="H30"/>
  <c r="I30" s="1"/>
  <c r="H29"/>
  <c r="H28"/>
  <c r="H27"/>
  <c r="J27" s="1"/>
  <c r="H26"/>
  <c r="H25"/>
  <c r="H24"/>
  <c r="H23"/>
  <c r="H22"/>
  <c r="H21"/>
  <c r="I21" s="1"/>
  <c r="H20"/>
  <c r="H19"/>
  <c r="H18"/>
  <c r="H17"/>
  <c r="H16"/>
  <c r="H15"/>
  <c r="J15" s="1"/>
  <c r="H14"/>
  <c r="I14" s="1"/>
  <c r="I13"/>
  <c r="H13"/>
  <c r="J13" s="1"/>
  <c r="H12"/>
  <c r="I12" s="1"/>
  <c r="H11"/>
  <c r="J21" l="1"/>
  <c r="J94"/>
  <c r="J76"/>
  <c r="J53"/>
  <c r="I31"/>
  <c r="J54"/>
  <c r="J50"/>
  <c r="I93"/>
  <c r="J46"/>
  <c r="I15"/>
  <c r="J36"/>
  <c r="J30"/>
  <c r="J14"/>
  <c r="I71"/>
  <c r="J70"/>
  <c r="I69"/>
  <c r="J61"/>
  <c r="I59"/>
  <c r="J58"/>
  <c r="I49"/>
  <c r="I45"/>
  <c r="J37"/>
  <c r="J12"/>
  <c r="J16"/>
  <c r="J32"/>
  <c r="J48"/>
  <c r="J52"/>
  <c r="J60"/>
  <c r="J68"/>
  <c r="J74"/>
  <c r="J78"/>
  <c r="J103"/>
</calcChain>
</file>

<file path=xl/comments1.xml><?xml version="1.0" encoding="utf-8"?>
<comments xmlns="http://schemas.openxmlformats.org/spreadsheetml/2006/main">
  <authors>
    <author>User4</author>
  </authors>
  <commentList>
    <comment ref="E71" authorId="0">
      <text>
        <r>
          <rPr>
            <b/>
            <sz val="9"/>
            <color indexed="81"/>
            <rFont val="Tahoma"/>
            <charset val="1"/>
          </rPr>
          <t>User4:</t>
        </r>
        <r>
          <rPr>
            <sz val="9"/>
            <color indexed="81"/>
            <rFont val="Tahoma"/>
            <charset val="1"/>
          </rPr>
          <t xml:space="preserve">
It is a target set by the implementing team to cover 60 families.( if Cluster Borewell scheme is available)</t>
        </r>
      </text>
    </comment>
    <comment ref="D75" authorId="0">
      <text>
        <r>
          <rPr>
            <b/>
            <sz val="9"/>
            <color indexed="81"/>
            <rFont val="Tahoma"/>
            <charset val="1"/>
          </rPr>
          <t>User4:</t>
        </r>
        <r>
          <rPr>
            <sz val="9"/>
            <color indexed="81"/>
            <rFont val="Tahoma"/>
            <charset val="1"/>
          </rPr>
          <t xml:space="preserve">
Average yield for paddy in koraput is 8 quintal per acre</t>
        </r>
      </text>
    </comment>
  </commentList>
</comments>
</file>

<file path=xl/sharedStrings.xml><?xml version="1.0" encoding="utf-8"?>
<sst xmlns="http://schemas.openxmlformats.org/spreadsheetml/2006/main" count="228" uniqueCount="184">
  <si>
    <t>ST</t>
  </si>
  <si>
    <t>SC</t>
  </si>
  <si>
    <t>OBCs</t>
  </si>
  <si>
    <t>Average additional foodgrains per family</t>
  </si>
  <si>
    <t>Number of Districts</t>
  </si>
  <si>
    <t>Revenue Villages</t>
  </si>
  <si>
    <t>Rs 7501-10000</t>
  </si>
  <si>
    <t>Rs.10001-15000</t>
  </si>
  <si>
    <t>more than Rs.15000</t>
  </si>
  <si>
    <t>Parameters</t>
  </si>
  <si>
    <t>To</t>
  </si>
  <si>
    <t>From</t>
  </si>
  <si>
    <t>No.</t>
  </si>
  <si>
    <t>1.Outreach</t>
  </si>
  <si>
    <t>1.1.1</t>
  </si>
  <si>
    <t>1.1.2</t>
  </si>
  <si>
    <t>1.1.3</t>
  </si>
  <si>
    <t>1.1.4</t>
  </si>
  <si>
    <t>1.5.1</t>
  </si>
  <si>
    <t>1.5.3</t>
  </si>
  <si>
    <t>no.</t>
  </si>
  <si>
    <t xml:space="preserve">Food Sufficiency </t>
  </si>
  <si>
    <t>less than 6 months</t>
  </si>
  <si>
    <t>7-9 months</t>
  </si>
  <si>
    <t>9-12 month</t>
  </si>
  <si>
    <t>&gt; 12 months</t>
  </si>
  <si>
    <t>&lt; Rs.7500</t>
  </si>
  <si>
    <t>3.2.2</t>
  </si>
  <si>
    <t>Minorities</t>
  </si>
  <si>
    <t>1.5.4</t>
  </si>
  <si>
    <t>Number of Producer Organisations registered (Give the details with Year of Registration in annexure)</t>
  </si>
  <si>
    <t>Number of Blocks</t>
  </si>
  <si>
    <t>No. of Gram Panchayats</t>
  </si>
  <si>
    <t>acre</t>
  </si>
  <si>
    <t>capital investment for common infrastructure/CFC</t>
  </si>
  <si>
    <t>Qtls.</t>
  </si>
  <si>
    <t>No. of Village level Federations covered</t>
  </si>
  <si>
    <t>No. of SHGs covered</t>
  </si>
  <si>
    <t>No. of Cluster Level/Block level Federations covered</t>
  </si>
  <si>
    <t>Number of  village level Producers'/Collectors' Groups formed</t>
  </si>
  <si>
    <t xml:space="preserve">No. </t>
  </si>
  <si>
    <t>Incremental increase in NTFP collection for Women Farmers covered under MKSP</t>
  </si>
  <si>
    <t>Number of SHG members who are part of Producer's/Collector's groups (Please don't double count members)</t>
  </si>
  <si>
    <t>Total agricultural land under Share cropping / lease by the Women Farmers covered under MKSP</t>
  </si>
  <si>
    <t>Social Capital Development</t>
  </si>
  <si>
    <t>3.2.1</t>
  </si>
  <si>
    <t>3.3.1</t>
  </si>
  <si>
    <t>Interventions at the level of Community Institutions (Please provide data in the manner mentioned below)</t>
  </si>
  <si>
    <t>Livelihood groups: Please give the total no. of Livelihood groups formed and the breakup in the manner mentioned below</t>
  </si>
  <si>
    <t>Capacity building: Please provide the informations in the manner mentioned below</t>
  </si>
  <si>
    <t>Physical Assets Created through leveraged funds (to be defined by PIA as provided in Profile): Please define the physical assets created and the value of investment against each of the assets</t>
  </si>
  <si>
    <t>Please provide informations in the manner mentioned below, along with the relevant evidences in the annexure</t>
  </si>
  <si>
    <t>Proportion of Families having Income Range from intervention sunder MKSP: Please provide information in the manner mentioned below</t>
  </si>
  <si>
    <t>Sl. No.</t>
  </si>
  <si>
    <t>Particulars</t>
  </si>
  <si>
    <t>% achievement of overall target</t>
  </si>
  <si>
    <t>Total No. of Mahila Kisan Covered</t>
  </si>
  <si>
    <t>No. of Mahila Kisan covered (Castewise): Please give total no. here and the break up below</t>
  </si>
  <si>
    <t>OBC</t>
  </si>
  <si>
    <t>Sustainable Agriculture</t>
  </si>
  <si>
    <t>NTFP activity</t>
  </si>
  <si>
    <t>Livestock activity</t>
  </si>
  <si>
    <t>1.3.1</t>
  </si>
  <si>
    <t>1.3.2</t>
  </si>
  <si>
    <t>1.3.3</t>
  </si>
  <si>
    <t>"Infrastructure &amp; Marketing Fund" for MKSP Funding used as :  (Rs. Lakh): Please provide the total fund here utilized and the break up of the funds as mentioned below</t>
  </si>
  <si>
    <t>1.2.1</t>
  </si>
  <si>
    <t>1.2.2</t>
  </si>
  <si>
    <t>1.2.3</t>
  </si>
  <si>
    <t>1.2.4</t>
  </si>
  <si>
    <t>No. of Value chain studies completed</t>
  </si>
  <si>
    <t>Nos.</t>
  </si>
  <si>
    <t>Cumulative achievement till last reporting quarter (A)</t>
  </si>
  <si>
    <t>% achievement of annual target</t>
  </si>
  <si>
    <t>% achievement of annual target AT=(C/Y)*100</t>
  </si>
  <si>
    <t>Total target as per the Sanction order (X)</t>
  </si>
  <si>
    <t>% achievement of the total target TT=(C/X)*100</t>
  </si>
  <si>
    <t>Achievement till date (C=A+B)</t>
  </si>
  <si>
    <t>Plan for the given Financial Year (Y)</t>
  </si>
  <si>
    <t>No. of trainee days of Capacity building of Community Para Professionals</t>
  </si>
  <si>
    <t>No. of CFCs developed</t>
  </si>
  <si>
    <t>Community Para Professionals/Pashu Sakhis: Please provide the informations in the manner mentioned below</t>
  </si>
  <si>
    <t>Total area brought under Sustainable agriculture practices (acres)</t>
  </si>
  <si>
    <t>Cumulative progress at the end of current quarter</t>
  </si>
  <si>
    <t>Total Agricultural area of Women Farmers in the area of operations (Gross cropped area): Owned land+leased/sharecropped land Please give the total area and the breakup as mentioned below</t>
  </si>
  <si>
    <t>No. of Mahila Kisan trained under MKSP</t>
  </si>
  <si>
    <t xml:space="preserve">Livelihood groups formed </t>
  </si>
  <si>
    <t>No. of Mahila Kisan in NRLM compliant SHGs</t>
  </si>
  <si>
    <t>No. of Women farmers covered under NRLM compliant SHGs</t>
  </si>
  <si>
    <t>Geographical outreach: Please provide the details in the manner mentioned below</t>
  </si>
  <si>
    <t>No. of women farmers trained on MKSP protocols (Castewise): Please Provide total no. and breakup as mentioned below</t>
  </si>
  <si>
    <t>No. of trainings conducted under MKSP: For Mahila Kisan</t>
  </si>
  <si>
    <t xml:space="preserve">No. of Trainings conducted under MKSP: For Community Professionals/Para-professionals/Pashu Sakhis </t>
  </si>
  <si>
    <t>No. of Trainings under MKSP: For Field Functionaries/Field staffs</t>
  </si>
  <si>
    <t>Increase in crop output for the Women Farmers covered under MKSP</t>
  </si>
  <si>
    <t>Increase in NTFP collection for Women Farmers covered under MKSP</t>
  </si>
  <si>
    <t>1.3.4</t>
  </si>
  <si>
    <t>1.4.1</t>
  </si>
  <si>
    <t>1.4.2</t>
  </si>
  <si>
    <t>1.4.3</t>
  </si>
  <si>
    <t>2. Landholding under Sustainable Practices</t>
  </si>
  <si>
    <t>3.1 Input: Training and Capacity Building</t>
  </si>
  <si>
    <t>3.1.1</t>
  </si>
  <si>
    <t>3.1.2</t>
  </si>
  <si>
    <t>3.1.3</t>
  </si>
  <si>
    <t>3.1.4</t>
  </si>
  <si>
    <t>3.1.5</t>
  </si>
  <si>
    <t>3.1.1.1</t>
  </si>
  <si>
    <t>3.1.1.2</t>
  </si>
  <si>
    <t>3.1.1.3</t>
  </si>
  <si>
    <t>3.1.1.4</t>
  </si>
  <si>
    <t>3.1.2.1</t>
  </si>
  <si>
    <t>3.1.2.2</t>
  </si>
  <si>
    <t>3.1.2.3</t>
  </si>
  <si>
    <t>3.1.3.1</t>
  </si>
  <si>
    <t>3.1.3.2</t>
  </si>
  <si>
    <t>3.1.3.3</t>
  </si>
  <si>
    <t>3.1.4.1</t>
  </si>
  <si>
    <t>3.1.4.2</t>
  </si>
  <si>
    <t>3.1.4.3</t>
  </si>
  <si>
    <t>3.1.5.1</t>
  </si>
  <si>
    <t>3.1.5.2</t>
  </si>
  <si>
    <t>3.1.5.3</t>
  </si>
  <si>
    <t>3.1.5.4</t>
  </si>
  <si>
    <t>3.2 Input: Infrastructure and Marketing fund</t>
  </si>
  <si>
    <t>3.3.2</t>
  </si>
  <si>
    <t>3.3.3</t>
  </si>
  <si>
    <t>3.3.4</t>
  </si>
  <si>
    <t>3.3.5</t>
  </si>
  <si>
    <t>4. Output</t>
  </si>
  <si>
    <t>4A Output: Increase in Income and Food security</t>
  </si>
  <si>
    <t>4A.1</t>
  </si>
  <si>
    <t>4A.2</t>
  </si>
  <si>
    <t>4A.1.1</t>
  </si>
  <si>
    <t>4A.1.2</t>
  </si>
  <si>
    <t>4A.1.3</t>
  </si>
  <si>
    <t>4A.1.4</t>
  </si>
  <si>
    <t>4A.2.1</t>
  </si>
  <si>
    <t>4A.2.1.1</t>
  </si>
  <si>
    <t>4A.2.1.2</t>
  </si>
  <si>
    <t>4A.2.1.3</t>
  </si>
  <si>
    <t>4A.2.1.4</t>
  </si>
  <si>
    <t>4B Output: Creation of Social Capital</t>
  </si>
  <si>
    <t>4B.1</t>
  </si>
  <si>
    <t>4B.1.1</t>
  </si>
  <si>
    <t>4B.1.2</t>
  </si>
  <si>
    <t>3. Inputs</t>
  </si>
  <si>
    <t>No. of Revenue villages covered</t>
  </si>
  <si>
    <t>No. of trainee days for Mahila Kisan</t>
  </si>
  <si>
    <t>No. of trainee days for Community Resouce Presons</t>
  </si>
  <si>
    <t>No.of CRPs trained and deployed</t>
  </si>
  <si>
    <t>No. of Pashu Sakhis trained and Deployed</t>
  </si>
  <si>
    <t>No. of trainee days of Capacity building of Mahila Kisan</t>
  </si>
  <si>
    <t>No. of trainee days for Community Para-professionals/Pashu Sakhis</t>
  </si>
  <si>
    <t>Community Resources Persons (Women CRPs only) trained in Sustainable agriculture/NTFP: Please provide the total no. here and the breakup under each subhead in the annexure</t>
  </si>
  <si>
    <t>Rs</t>
  </si>
  <si>
    <t>Gross cropped area in acres under Sustainable Agriculture of MKSP owned by Mahila Kisan</t>
  </si>
  <si>
    <t>Crop output for the Women Farmers covered under MKSP (Please provide the average yield of each crop, in the manner mentioned below)</t>
  </si>
  <si>
    <t>Tree 1</t>
  </si>
  <si>
    <t>Tree 2</t>
  </si>
  <si>
    <t>Tree 3</t>
  </si>
  <si>
    <t>No. of women farmers involved in Kitchen garden activities</t>
  </si>
  <si>
    <t>Minority</t>
  </si>
  <si>
    <t>Others</t>
  </si>
  <si>
    <t xml:space="preserve">No. of trainee days of Capacity Building of Community Resource persons </t>
  </si>
  <si>
    <t>Ring well</t>
  </si>
  <si>
    <t xml:space="preserve">Project Title:Impacting Livelihood by Farm and Off-farm based Interventions through Women Institutions </t>
  </si>
  <si>
    <t>Paddy</t>
  </si>
  <si>
    <t>Horsegram</t>
  </si>
  <si>
    <t>Cauliflower</t>
  </si>
  <si>
    <t>Beans</t>
  </si>
  <si>
    <t>NA</t>
  </si>
  <si>
    <t xml:space="preserve">Reporting Period: </t>
  </si>
  <si>
    <t>Pump set</t>
  </si>
  <si>
    <t>sprayer</t>
  </si>
  <si>
    <t>Weeder</t>
  </si>
  <si>
    <t>UoM(Unit of measurement) examples given</t>
  </si>
  <si>
    <t>Bore well ( Convergence)</t>
  </si>
  <si>
    <t>Brinjal</t>
  </si>
  <si>
    <t>01.01.2017</t>
  </si>
  <si>
    <t>31.03.2017</t>
  </si>
  <si>
    <t>Achievement in the current reporting quarter Jan-March 2017  (B)</t>
  </si>
  <si>
    <t>Name of PIA: Harsha trust</t>
  </si>
  <si>
    <t>Date of PAC approval: 08.03.2013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</si>
</sst>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m/d/yyyy;@"/>
  </numFmts>
  <fonts count="27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i/>
      <sz val="11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9">
    <xf numFmtId="0" fontId="0" fillId="0" borderId="0" xfId="0"/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 vertical="center"/>
    </xf>
    <xf numFmtId="17" fontId="24" fillId="0" borderId="0" xfId="0" applyNumberFormat="1" applyFont="1" applyFill="1" applyBorder="1" applyAlignment="1">
      <alignment horizontal="center" vertical="center"/>
    </xf>
    <xf numFmtId="17" fontId="20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164" fontId="24" fillId="0" borderId="10" xfId="28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 applyProtection="1">
      <alignment horizontal="center" vertical="center" wrapText="1"/>
    </xf>
    <xf numFmtId="9" fontId="20" fillId="0" borderId="11" xfId="41" applyFont="1" applyFill="1" applyBorder="1" applyAlignment="1" applyProtection="1">
      <alignment horizontal="center" vertical="center" wrapText="1"/>
      <protection locked="0"/>
    </xf>
    <xf numFmtId="9" fontId="24" fillId="0" borderId="11" xfId="41" applyFont="1" applyFill="1" applyBorder="1" applyAlignment="1" applyProtection="1">
      <alignment horizontal="center" vertical="center" wrapText="1"/>
      <protection locked="0"/>
    </xf>
    <xf numFmtId="9" fontId="24" fillId="0" borderId="10" xfId="4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>
      <alignment horizontal="center" vertical="center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te" xfId="39" builtinId="10" customBuiltin="1"/>
    <cellStyle name="Output" xfId="40" builtinId="21" customBuiltin="1"/>
    <cellStyle name="Percent" xfId="41" builtinId="5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202267</xdr:colOff>
      <xdr:row>0</xdr:row>
      <xdr:rowOff>0</xdr:rowOff>
    </xdr:from>
    <xdr:ext cx="6465234" cy="730752"/>
    <xdr:sp macro="" textlink="">
      <xdr:nvSpPr>
        <xdr:cNvPr id="2" name="Rectangle 1"/>
        <xdr:cNvSpPr/>
      </xdr:nvSpPr>
      <xdr:spPr>
        <a:xfrm>
          <a:off x="202267" y="0"/>
          <a:ext cx="6465234" cy="730752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sz="32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Summary sheet: Physical Progress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DA%20Koraput%20Work/QPR_MKSP_FIN_Jan-March_2016%20Kundr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Progress report"/>
      <sheetName val="Summary Physical-no Fill"/>
    </sheetNames>
    <sheetDataSet>
      <sheetData sheetId="0">
        <row r="12">
          <cell r="H12">
            <v>15</v>
          </cell>
          <cell r="I12">
            <v>60</v>
          </cell>
          <cell r="J12">
            <v>37.5</v>
          </cell>
        </row>
        <row r="16">
          <cell r="H16">
            <v>2235</v>
          </cell>
          <cell r="J16">
            <v>127.71428571428571</v>
          </cell>
        </row>
        <row r="21">
          <cell r="H21">
            <v>1672</v>
          </cell>
          <cell r="I21">
            <v>95.542857142857144</v>
          </cell>
          <cell r="J21">
            <v>95.542857142857144</v>
          </cell>
        </row>
        <row r="30">
          <cell r="H30">
            <v>10</v>
          </cell>
          <cell r="I30">
            <v>25</v>
          </cell>
          <cell r="J30">
            <v>8.3333333333333321</v>
          </cell>
        </row>
        <row r="36">
          <cell r="H36">
            <v>2234.06</v>
          </cell>
          <cell r="I36">
            <v>421.52075471698112</v>
          </cell>
          <cell r="J36">
            <v>139.62875</v>
          </cell>
        </row>
        <row r="40">
          <cell r="H40">
            <v>2185</v>
          </cell>
          <cell r="I40">
            <v>97.762863534675617</v>
          </cell>
          <cell r="J40">
            <v>124.85714285714286</v>
          </cell>
        </row>
        <row r="58">
          <cell r="H58">
            <v>8419</v>
          </cell>
          <cell r="I58">
            <v>99.633136094674555</v>
          </cell>
          <cell r="J58">
            <v>34.085020242914979</v>
          </cell>
        </row>
        <row r="59">
          <cell r="H59">
            <v>73</v>
          </cell>
          <cell r="I59">
            <v>81.111111111111114</v>
          </cell>
          <cell r="J59">
            <v>27.037037037037038</v>
          </cell>
        </row>
        <row r="60">
          <cell r="H60">
            <v>336</v>
          </cell>
          <cell r="I60">
            <v>108.38709677419357</v>
          </cell>
          <cell r="J60">
            <v>43.354838709677416</v>
          </cell>
        </row>
        <row r="74">
          <cell r="H74">
            <v>6.77</v>
          </cell>
          <cell r="I74">
            <v>42.3125</v>
          </cell>
          <cell r="J74">
            <v>42.3125</v>
          </cell>
        </row>
        <row r="103">
          <cell r="H103">
            <v>22</v>
          </cell>
          <cell r="I103">
            <v>44</v>
          </cell>
          <cell r="J103">
            <v>44</v>
          </cell>
        </row>
        <row r="104">
          <cell r="H104">
            <v>10</v>
          </cell>
          <cell r="J104">
            <v>100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04"/>
  <sheetViews>
    <sheetView zoomScaleNormal="100" zoomScaleSheetLayoutView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97" sqref="G97"/>
    </sheetView>
  </sheetViews>
  <sheetFormatPr defaultColWidth="9.140625" defaultRowHeight="15"/>
  <cols>
    <col min="1" max="1" width="9.140625" style="9" customWidth="1"/>
    <col min="2" max="2" width="58.7109375" style="9" customWidth="1"/>
    <col min="3" max="3" width="13.140625" style="9" customWidth="1"/>
    <col min="4" max="4" width="14.5703125" style="9" customWidth="1"/>
    <col min="5" max="5" width="11.140625" style="9" bestFit="1" customWidth="1"/>
    <col min="6" max="6" width="14.42578125" style="9" customWidth="1"/>
    <col min="7" max="7" width="11.85546875" style="17" customWidth="1"/>
    <col min="8" max="9" width="11.85546875" style="9" customWidth="1"/>
    <col min="10" max="10" width="17.85546875" style="9" customWidth="1"/>
    <col min="11" max="11" width="13.5703125" style="9" customWidth="1"/>
    <col min="12" max="13" width="12.7109375" style="9" customWidth="1"/>
    <col min="14" max="14" width="20.28515625" style="9" customWidth="1"/>
    <col min="15" max="15" width="14.28515625" style="9" customWidth="1"/>
    <col min="16" max="16384" width="9.140625" style="9"/>
  </cols>
  <sheetData>
    <row r="2" spans="1:14" s="9" customFormat="1">
      <c r="B2" s="10" t="s">
        <v>182</v>
      </c>
      <c r="C2" s="11"/>
      <c r="D2" s="11"/>
      <c r="E2" s="11"/>
      <c r="F2" s="11"/>
      <c r="G2" s="11"/>
      <c r="H2" s="11"/>
      <c r="I2" s="11"/>
      <c r="J2" s="11"/>
      <c r="K2" s="12"/>
    </row>
    <row r="3" spans="1:14" s="9" customFormat="1">
      <c r="B3" s="10" t="s">
        <v>166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s="9" customFormat="1">
      <c r="B4" s="10" t="s">
        <v>183</v>
      </c>
      <c r="C4" s="12"/>
      <c r="D4" s="12"/>
      <c r="E4" s="12"/>
      <c r="F4" s="12"/>
      <c r="G4" s="13"/>
      <c r="H4" s="12"/>
      <c r="I4" s="12"/>
      <c r="J4" s="12"/>
      <c r="K4" s="12"/>
      <c r="L4" s="12"/>
      <c r="M4" s="12"/>
      <c r="N4" s="12"/>
    </row>
    <row r="5" spans="1:14" s="9" customFormat="1">
      <c r="B5" s="10" t="s">
        <v>172</v>
      </c>
      <c r="C5" s="13" t="s">
        <v>10</v>
      </c>
      <c r="D5" s="14" t="s">
        <v>180</v>
      </c>
      <c r="E5" s="13"/>
      <c r="F5" s="13" t="s">
        <v>11</v>
      </c>
      <c r="G5" s="13"/>
      <c r="H5" s="15" t="s">
        <v>179</v>
      </c>
      <c r="I5" s="12"/>
      <c r="J5" s="12"/>
      <c r="K5" s="16"/>
    </row>
    <row r="6" spans="1:14" s="9" customFormat="1">
      <c r="G6" s="17"/>
    </row>
    <row r="7" spans="1:14" s="9" customFormat="1" ht="14.25" customHeight="1">
      <c r="G7" s="17"/>
    </row>
    <row r="8" spans="1:14" s="9" customFormat="1" hidden="1">
      <c r="G8" s="17"/>
    </row>
    <row r="9" spans="1:14" s="9" customFormat="1" ht="114">
      <c r="A9" s="18"/>
      <c r="B9" s="18" t="s">
        <v>9</v>
      </c>
      <c r="C9" s="19" t="s">
        <v>176</v>
      </c>
      <c r="D9" s="19" t="s">
        <v>75</v>
      </c>
      <c r="E9" s="20" t="s">
        <v>78</v>
      </c>
      <c r="F9" s="20" t="s">
        <v>72</v>
      </c>
      <c r="G9" s="20" t="s">
        <v>181</v>
      </c>
      <c r="H9" s="20" t="s">
        <v>77</v>
      </c>
      <c r="I9" s="20" t="s">
        <v>74</v>
      </c>
      <c r="J9" s="19" t="s">
        <v>76</v>
      </c>
    </row>
    <row r="10" spans="1:14" s="9" customFormat="1">
      <c r="A10" s="21" t="s">
        <v>13</v>
      </c>
      <c r="B10" s="22"/>
      <c r="C10" s="22"/>
      <c r="D10" s="22"/>
      <c r="E10" s="22"/>
      <c r="F10" s="22"/>
      <c r="G10" s="22"/>
      <c r="H10" s="22"/>
      <c r="I10" s="22"/>
      <c r="J10" s="23"/>
    </row>
    <row r="11" spans="1:14" s="9" customFormat="1" ht="28.5">
      <c r="A11" s="7">
        <v>1.1000000000000001</v>
      </c>
      <c r="B11" s="24" t="s">
        <v>89</v>
      </c>
      <c r="C11" s="25" t="s">
        <v>12</v>
      </c>
      <c r="D11" s="25"/>
      <c r="E11" s="25"/>
      <c r="F11" s="25"/>
      <c r="G11" s="18"/>
      <c r="H11" s="25">
        <f t="shared" ref="H11:H74" si="0">F11+G11</f>
        <v>0</v>
      </c>
      <c r="I11" s="25"/>
      <c r="J11" s="25"/>
    </row>
    <row r="12" spans="1:14" s="9" customFormat="1">
      <c r="A12" s="7" t="s">
        <v>14</v>
      </c>
      <c r="B12" s="26" t="s">
        <v>5</v>
      </c>
      <c r="C12" s="25"/>
      <c r="D12" s="25">
        <v>40</v>
      </c>
      <c r="E12" s="25">
        <v>25</v>
      </c>
      <c r="F12" s="25">
        <v>15</v>
      </c>
      <c r="G12" s="18">
        <v>0</v>
      </c>
      <c r="H12" s="25">
        <f t="shared" si="0"/>
        <v>15</v>
      </c>
      <c r="I12" s="25">
        <f t="shared" ref="I11:I74" si="1">(H12/E12)*100</f>
        <v>60</v>
      </c>
      <c r="J12" s="25">
        <f t="shared" ref="J11:J74" si="2">(H12/D12)*100</f>
        <v>37.5</v>
      </c>
    </row>
    <row r="13" spans="1:14" s="9" customFormat="1">
      <c r="A13" s="7" t="s">
        <v>15</v>
      </c>
      <c r="B13" s="26" t="s">
        <v>32</v>
      </c>
      <c r="C13" s="25"/>
      <c r="D13" s="25">
        <v>3</v>
      </c>
      <c r="E13" s="25">
        <v>3</v>
      </c>
      <c r="F13" s="25">
        <v>5</v>
      </c>
      <c r="G13" s="18">
        <v>0</v>
      </c>
      <c r="H13" s="25">
        <f t="shared" si="0"/>
        <v>5</v>
      </c>
      <c r="I13" s="27">
        <f t="shared" si="1"/>
        <v>166.66666666666669</v>
      </c>
      <c r="J13" s="27">
        <f t="shared" si="2"/>
        <v>166.66666666666669</v>
      </c>
    </row>
    <row r="14" spans="1:14" s="9" customFormat="1">
      <c r="A14" s="7" t="s">
        <v>16</v>
      </c>
      <c r="B14" s="26" t="s">
        <v>31</v>
      </c>
      <c r="C14" s="25"/>
      <c r="D14" s="25">
        <v>1</v>
      </c>
      <c r="E14" s="25">
        <v>1</v>
      </c>
      <c r="F14" s="25">
        <v>1</v>
      </c>
      <c r="G14" s="18">
        <v>0</v>
      </c>
      <c r="H14" s="25">
        <f t="shared" si="0"/>
        <v>1</v>
      </c>
      <c r="I14" s="25">
        <f t="shared" si="1"/>
        <v>100</v>
      </c>
      <c r="J14" s="25">
        <f t="shared" si="2"/>
        <v>100</v>
      </c>
    </row>
    <row r="15" spans="1:14" s="9" customFormat="1">
      <c r="A15" s="7" t="s">
        <v>17</v>
      </c>
      <c r="B15" s="26" t="s">
        <v>4</v>
      </c>
      <c r="C15" s="25"/>
      <c r="D15" s="25">
        <v>1</v>
      </c>
      <c r="E15" s="25">
        <v>1</v>
      </c>
      <c r="F15" s="25">
        <v>1</v>
      </c>
      <c r="G15" s="18">
        <v>0</v>
      </c>
      <c r="H15" s="25">
        <f t="shared" si="0"/>
        <v>1</v>
      </c>
      <c r="I15" s="25">
        <f t="shared" si="1"/>
        <v>100</v>
      </c>
      <c r="J15" s="25">
        <f t="shared" si="2"/>
        <v>100</v>
      </c>
    </row>
    <row r="16" spans="1:14" s="9" customFormat="1" ht="33" customHeight="1">
      <c r="A16" s="7">
        <v>1.2</v>
      </c>
      <c r="B16" s="24" t="s">
        <v>57</v>
      </c>
      <c r="C16" s="25" t="s">
        <v>12</v>
      </c>
      <c r="D16" s="25">
        <v>1750</v>
      </c>
      <c r="E16" s="25">
        <v>0</v>
      </c>
      <c r="F16" s="25">
        <v>2235</v>
      </c>
      <c r="G16" s="18"/>
      <c r="H16" s="25">
        <f t="shared" si="0"/>
        <v>2235</v>
      </c>
      <c r="I16" s="25"/>
      <c r="J16" s="27">
        <f t="shared" si="2"/>
        <v>127.71428571428571</v>
      </c>
    </row>
    <row r="17" spans="1:10" s="9" customFormat="1" ht="13.5" customHeight="1">
      <c r="A17" s="7" t="s">
        <v>66</v>
      </c>
      <c r="B17" s="24" t="s">
        <v>0</v>
      </c>
      <c r="C17" s="25"/>
      <c r="D17" s="25"/>
      <c r="E17" s="25"/>
      <c r="F17" s="25">
        <v>1593</v>
      </c>
      <c r="G17" s="18">
        <v>0</v>
      </c>
      <c r="H17" s="25">
        <f t="shared" si="0"/>
        <v>1593</v>
      </c>
      <c r="I17" s="25"/>
      <c r="J17" s="25"/>
    </row>
    <row r="18" spans="1:10" s="9" customFormat="1" ht="13.5" customHeight="1">
      <c r="A18" s="7" t="s">
        <v>67</v>
      </c>
      <c r="B18" s="24" t="s">
        <v>1</v>
      </c>
      <c r="C18" s="25"/>
      <c r="D18" s="25"/>
      <c r="E18" s="25"/>
      <c r="F18" s="25">
        <v>291</v>
      </c>
      <c r="G18" s="18">
        <v>0</v>
      </c>
      <c r="H18" s="25">
        <f t="shared" si="0"/>
        <v>291</v>
      </c>
      <c r="I18" s="25"/>
      <c r="J18" s="25"/>
    </row>
    <row r="19" spans="1:10" s="9" customFormat="1" ht="13.5" customHeight="1">
      <c r="A19" s="7" t="s">
        <v>68</v>
      </c>
      <c r="B19" s="24" t="s">
        <v>58</v>
      </c>
      <c r="C19" s="25"/>
      <c r="D19" s="25"/>
      <c r="E19" s="25"/>
      <c r="F19" s="25">
        <v>337</v>
      </c>
      <c r="G19" s="18">
        <v>0</v>
      </c>
      <c r="H19" s="25">
        <f t="shared" si="0"/>
        <v>337</v>
      </c>
      <c r="I19" s="25"/>
      <c r="J19" s="25"/>
    </row>
    <row r="20" spans="1:10" s="9" customFormat="1" ht="13.5" customHeight="1">
      <c r="A20" s="7" t="s">
        <v>69</v>
      </c>
      <c r="B20" s="24" t="s">
        <v>28</v>
      </c>
      <c r="C20" s="25"/>
      <c r="D20" s="25"/>
      <c r="E20" s="25"/>
      <c r="F20" s="25">
        <v>14</v>
      </c>
      <c r="G20" s="18">
        <v>0</v>
      </c>
      <c r="H20" s="25">
        <f t="shared" si="0"/>
        <v>14</v>
      </c>
      <c r="I20" s="25"/>
      <c r="J20" s="25"/>
    </row>
    <row r="21" spans="1:10" s="9" customFormat="1" ht="37.5" customHeight="1">
      <c r="A21" s="7">
        <v>1.3</v>
      </c>
      <c r="B21" s="24" t="s">
        <v>88</v>
      </c>
      <c r="C21" s="25" t="s">
        <v>12</v>
      </c>
      <c r="D21" s="25">
        <v>1750</v>
      </c>
      <c r="E21" s="25">
        <v>1750</v>
      </c>
      <c r="F21" s="25">
        <v>1672</v>
      </c>
      <c r="G21" s="18"/>
      <c r="H21" s="25">
        <f t="shared" si="0"/>
        <v>1672</v>
      </c>
      <c r="I21" s="27">
        <f t="shared" si="1"/>
        <v>95.542857142857144</v>
      </c>
      <c r="J21" s="27">
        <f t="shared" si="2"/>
        <v>95.542857142857144</v>
      </c>
    </row>
    <row r="22" spans="1:10" s="9" customFormat="1" ht="13.5" customHeight="1">
      <c r="A22" s="7" t="s">
        <v>62</v>
      </c>
      <c r="B22" s="24" t="s">
        <v>0</v>
      </c>
      <c r="C22" s="25"/>
      <c r="D22" s="25"/>
      <c r="E22" s="25"/>
      <c r="F22" s="25">
        <v>1171</v>
      </c>
      <c r="G22" s="18">
        <v>0</v>
      </c>
      <c r="H22" s="25">
        <f t="shared" si="0"/>
        <v>1171</v>
      </c>
      <c r="I22" s="25"/>
      <c r="J22" s="25"/>
    </row>
    <row r="23" spans="1:10" s="9" customFormat="1" ht="13.5" customHeight="1">
      <c r="A23" s="7" t="s">
        <v>63</v>
      </c>
      <c r="B23" s="24" t="s">
        <v>1</v>
      </c>
      <c r="C23" s="25"/>
      <c r="D23" s="25"/>
      <c r="E23" s="25"/>
      <c r="F23" s="25">
        <v>268</v>
      </c>
      <c r="G23" s="18">
        <v>0</v>
      </c>
      <c r="H23" s="25">
        <f t="shared" si="0"/>
        <v>268</v>
      </c>
      <c r="I23" s="25"/>
      <c r="J23" s="25"/>
    </row>
    <row r="24" spans="1:10" s="9" customFormat="1" ht="13.5" customHeight="1">
      <c r="A24" s="7" t="s">
        <v>64</v>
      </c>
      <c r="B24" s="24" t="s">
        <v>58</v>
      </c>
      <c r="C24" s="25"/>
      <c r="D24" s="25"/>
      <c r="E24" s="25"/>
      <c r="F24" s="25">
        <v>222</v>
      </c>
      <c r="G24" s="18">
        <v>0</v>
      </c>
      <c r="H24" s="25">
        <f t="shared" si="0"/>
        <v>222</v>
      </c>
      <c r="I24" s="25"/>
      <c r="J24" s="25"/>
    </row>
    <row r="25" spans="1:10" s="9" customFormat="1" ht="13.5" customHeight="1">
      <c r="A25" s="7" t="s">
        <v>96</v>
      </c>
      <c r="B25" s="24" t="s">
        <v>28</v>
      </c>
      <c r="C25" s="25"/>
      <c r="D25" s="25"/>
      <c r="E25" s="25"/>
      <c r="F25" s="25">
        <v>11</v>
      </c>
      <c r="G25" s="18">
        <v>0</v>
      </c>
      <c r="H25" s="25">
        <f t="shared" si="0"/>
        <v>11</v>
      </c>
      <c r="I25" s="25"/>
      <c r="J25" s="25"/>
    </row>
    <row r="26" spans="1:10" s="9" customFormat="1" ht="51" customHeight="1">
      <c r="A26" s="7">
        <v>1.4</v>
      </c>
      <c r="B26" s="24" t="s">
        <v>47</v>
      </c>
      <c r="C26" s="25"/>
      <c r="D26" s="25"/>
      <c r="E26" s="25"/>
      <c r="F26" s="25"/>
      <c r="G26" s="18"/>
      <c r="H26" s="25">
        <f t="shared" si="0"/>
        <v>0</v>
      </c>
      <c r="I26" s="25"/>
      <c r="J26" s="25"/>
    </row>
    <row r="27" spans="1:10" s="9" customFormat="1">
      <c r="A27" s="7" t="s">
        <v>97</v>
      </c>
      <c r="B27" s="7" t="s">
        <v>37</v>
      </c>
      <c r="C27" s="25"/>
      <c r="D27" s="25">
        <v>120</v>
      </c>
      <c r="E27" s="25">
        <v>0</v>
      </c>
      <c r="F27" s="25">
        <v>129</v>
      </c>
      <c r="G27" s="18">
        <v>0</v>
      </c>
      <c r="H27" s="25">
        <f t="shared" si="0"/>
        <v>129</v>
      </c>
      <c r="I27" s="25"/>
      <c r="J27" s="25">
        <f t="shared" si="2"/>
        <v>107.5</v>
      </c>
    </row>
    <row r="28" spans="1:10" s="9" customFormat="1">
      <c r="A28" s="7" t="s">
        <v>98</v>
      </c>
      <c r="B28" s="7" t="s">
        <v>36</v>
      </c>
      <c r="C28" s="25"/>
      <c r="D28" s="25">
        <v>0</v>
      </c>
      <c r="E28" s="25"/>
      <c r="F28" s="25"/>
      <c r="G28" s="18">
        <v>0</v>
      </c>
      <c r="H28" s="25">
        <f t="shared" si="0"/>
        <v>0</v>
      </c>
      <c r="I28" s="25"/>
      <c r="J28" s="25"/>
    </row>
    <row r="29" spans="1:10" s="9" customFormat="1">
      <c r="A29" s="7" t="s">
        <v>99</v>
      </c>
      <c r="B29" s="26" t="s">
        <v>38</v>
      </c>
      <c r="C29" s="25"/>
      <c r="D29" s="25">
        <v>0</v>
      </c>
      <c r="E29" s="25">
        <v>0</v>
      </c>
      <c r="F29" s="25">
        <v>0</v>
      </c>
      <c r="G29" s="18">
        <v>0</v>
      </c>
      <c r="H29" s="25">
        <f t="shared" si="0"/>
        <v>0</v>
      </c>
      <c r="I29" s="25"/>
      <c r="J29" s="25"/>
    </row>
    <row r="30" spans="1:10" s="9" customFormat="1" ht="42.75">
      <c r="A30" s="7">
        <v>1.5</v>
      </c>
      <c r="B30" s="24" t="s">
        <v>48</v>
      </c>
      <c r="C30" s="25" t="s">
        <v>12</v>
      </c>
      <c r="D30" s="18">
        <v>120</v>
      </c>
      <c r="E30" s="18">
        <v>40</v>
      </c>
      <c r="F30" s="25">
        <v>38</v>
      </c>
      <c r="G30" s="18">
        <v>0</v>
      </c>
      <c r="H30" s="25">
        <f t="shared" si="0"/>
        <v>38</v>
      </c>
      <c r="I30" s="25">
        <f t="shared" si="1"/>
        <v>95</v>
      </c>
      <c r="J30" s="27">
        <f t="shared" si="2"/>
        <v>31.666666666666664</v>
      </c>
    </row>
    <row r="31" spans="1:10" s="9" customFormat="1" ht="41.25" customHeight="1">
      <c r="A31" s="7" t="s">
        <v>18</v>
      </c>
      <c r="B31" s="26" t="s">
        <v>39</v>
      </c>
      <c r="C31" s="25"/>
      <c r="D31" s="18">
        <v>120</v>
      </c>
      <c r="E31" s="18">
        <v>40</v>
      </c>
      <c r="F31" s="25">
        <v>38</v>
      </c>
      <c r="G31" s="18">
        <v>0</v>
      </c>
      <c r="H31" s="25">
        <f t="shared" si="0"/>
        <v>38</v>
      </c>
      <c r="I31" s="25">
        <f t="shared" si="1"/>
        <v>95</v>
      </c>
      <c r="J31" s="27">
        <f t="shared" si="2"/>
        <v>31.666666666666664</v>
      </c>
    </row>
    <row r="32" spans="1:10" s="9" customFormat="1" ht="30">
      <c r="A32" s="7" t="s">
        <v>19</v>
      </c>
      <c r="B32" s="26" t="s">
        <v>30</v>
      </c>
      <c r="C32" s="25"/>
      <c r="D32" s="18">
        <v>2</v>
      </c>
      <c r="E32" s="18">
        <v>0</v>
      </c>
      <c r="F32" s="25">
        <v>2</v>
      </c>
      <c r="G32" s="18">
        <v>0</v>
      </c>
      <c r="H32" s="25">
        <f t="shared" si="0"/>
        <v>2</v>
      </c>
      <c r="I32" s="25"/>
      <c r="J32" s="25">
        <f t="shared" si="2"/>
        <v>100</v>
      </c>
    </row>
    <row r="33" spans="1:10" s="9" customFormat="1" ht="30">
      <c r="A33" s="7" t="s">
        <v>29</v>
      </c>
      <c r="B33" s="26" t="s">
        <v>42</v>
      </c>
      <c r="C33" s="25"/>
      <c r="D33" s="18"/>
      <c r="E33" s="18"/>
      <c r="F33" s="25"/>
      <c r="G33" s="18">
        <v>0</v>
      </c>
      <c r="H33" s="25">
        <f>F33+G33</f>
        <v>0</v>
      </c>
      <c r="I33" s="25"/>
      <c r="J33" s="25"/>
    </row>
    <row r="34" spans="1:10" s="9" customFormat="1">
      <c r="A34" s="21" t="s">
        <v>100</v>
      </c>
      <c r="B34" s="22"/>
      <c r="C34" s="22"/>
      <c r="D34" s="22"/>
      <c r="E34" s="22"/>
      <c r="F34" s="22"/>
      <c r="G34" s="22"/>
      <c r="H34" s="22"/>
      <c r="I34" s="22"/>
      <c r="J34" s="23"/>
    </row>
    <row r="35" spans="1:10" s="9" customFormat="1" ht="68.25" customHeight="1">
      <c r="A35" s="19"/>
      <c r="B35" s="24" t="s">
        <v>84</v>
      </c>
      <c r="C35" s="25" t="s">
        <v>33</v>
      </c>
      <c r="D35" s="25"/>
      <c r="E35" s="25"/>
      <c r="F35" s="25"/>
      <c r="G35" s="18"/>
      <c r="H35" s="25">
        <f>F35+G35</f>
        <v>0</v>
      </c>
      <c r="I35" s="25"/>
      <c r="J35" s="25"/>
    </row>
    <row r="36" spans="1:10" s="9" customFormat="1" ht="30">
      <c r="A36" s="7">
        <v>2.1</v>
      </c>
      <c r="B36" s="26" t="s">
        <v>156</v>
      </c>
      <c r="C36" s="25"/>
      <c r="D36" s="25">
        <f>1600*1</f>
        <v>1600</v>
      </c>
      <c r="E36" s="28"/>
      <c r="F36" s="25">
        <v>4050.06</v>
      </c>
      <c r="G36" s="29">
        <v>0</v>
      </c>
      <c r="H36" s="27">
        <f>F36+G36</f>
        <v>4050.06</v>
      </c>
      <c r="I36" s="27"/>
      <c r="J36" s="27">
        <f>(H36/D36)*100</f>
        <v>253.12875</v>
      </c>
    </row>
    <row r="37" spans="1:10" s="9" customFormat="1" ht="30">
      <c r="A37" s="7">
        <v>1.2</v>
      </c>
      <c r="B37" s="26" t="s">
        <v>43</v>
      </c>
      <c r="C37" s="25"/>
      <c r="D37" s="25">
        <v>100</v>
      </c>
      <c r="E37" s="25"/>
      <c r="F37" s="25">
        <v>76</v>
      </c>
      <c r="G37" s="18">
        <v>0</v>
      </c>
      <c r="H37" s="25">
        <f>F37+G37</f>
        <v>76</v>
      </c>
      <c r="I37" s="25"/>
      <c r="J37" s="25">
        <f>(H37/D37)*100</f>
        <v>76</v>
      </c>
    </row>
    <row r="38" spans="1:10" s="9" customFormat="1">
      <c r="A38" s="21" t="s">
        <v>146</v>
      </c>
      <c r="B38" s="22"/>
      <c r="C38" s="22"/>
      <c r="D38" s="22"/>
      <c r="E38" s="22"/>
      <c r="F38" s="22"/>
      <c r="G38" s="22"/>
      <c r="H38" s="22"/>
      <c r="I38" s="22"/>
      <c r="J38" s="23"/>
    </row>
    <row r="39" spans="1:10" s="9" customFormat="1">
      <c r="A39" s="21" t="s">
        <v>101</v>
      </c>
      <c r="B39" s="23"/>
      <c r="C39" s="25"/>
      <c r="D39" s="25"/>
      <c r="E39" s="25"/>
      <c r="F39" s="25"/>
      <c r="G39" s="18"/>
      <c r="H39" s="25"/>
      <c r="I39" s="25"/>
      <c r="J39" s="25"/>
    </row>
    <row r="40" spans="1:10" s="9" customFormat="1" ht="42.75">
      <c r="A40" s="7" t="s">
        <v>102</v>
      </c>
      <c r="B40" s="24" t="s">
        <v>90</v>
      </c>
      <c r="C40" s="25" t="s">
        <v>12</v>
      </c>
      <c r="D40" s="18">
        <v>1750</v>
      </c>
      <c r="E40" s="18">
        <v>2235</v>
      </c>
      <c r="F40" s="25">
        <v>2185</v>
      </c>
      <c r="G40" s="18">
        <v>285</v>
      </c>
      <c r="H40" s="25">
        <v>2235</v>
      </c>
      <c r="I40" s="27">
        <f t="shared" si="1"/>
        <v>100</v>
      </c>
      <c r="J40" s="27">
        <f t="shared" si="2"/>
        <v>127.71428571428571</v>
      </c>
    </row>
    <row r="41" spans="1:10" s="9" customFormat="1">
      <c r="A41" s="7" t="s">
        <v>107</v>
      </c>
      <c r="B41" s="30" t="s">
        <v>0</v>
      </c>
      <c r="C41" s="25"/>
      <c r="D41" s="25"/>
      <c r="E41" s="25"/>
      <c r="F41" s="25"/>
      <c r="G41" s="18"/>
      <c r="H41" s="25">
        <f t="shared" si="0"/>
        <v>0</v>
      </c>
      <c r="I41" s="25"/>
      <c r="J41" s="25"/>
    </row>
    <row r="42" spans="1:10" s="9" customFormat="1">
      <c r="A42" s="7" t="s">
        <v>108</v>
      </c>
      <c r="B42" s="30" t="s">
        <v>1</v>
      </c>
      <c r="C42" s="25"/>
      <c r="D42" s="25"/>
      <c r="E42" s="25"/>
      <c r="F42" s="25"/>
      <c r="G42" s="18"/>
      <c r="H42" s="25">
        <f t="shared" si="0"/>
        <v>0</v>
      </c>
      <c r="I42" s="25"/>
      <c r="J42" s="25"/>
    </row>
    <row r="43" spans="1:10" s="9" customFormat="1">
      <c r="A43" s="7" t="s">
        <v>109</v>
      </c>
      <c r="B43" s="30" t="s">
        <v>2</v>
      </c>
      <c r="C43" s="25"/>
      <c r="D43" s="25"/>
      <c r="E43" s="25"/>
      <c r="F43" s="25"/>
      <c r="G43" s="18"/>
      <c r="H43" s="25">
        <f t="shared" si="0"/>
        <v>0</v>
      </c>
      <c r="I43" s="25"/>
      <c r="J43" s="25"/>
    </row>
    <row r="44" spans="1:10" s="9" customFormat="1">
      <c r="A44" s="7" t="s">
        <v>110</v>
      </c>
      <c r="B44" s="30" t="s">
        <v>28</v>
      </c>
      <c r="C44" s="25"/>
      <c r="D44" s="25"/>
      <c r="E44" s="25"/>
      <c r="F44" s="25"/>
      <c r="G44" s="18"/>
      <c r="H44" s="25">
        <f t="shared" si="0"/>
        <v>0</v>
      </c>
      <c r="I44" s="25"/>
      <c r="J44" s="25"/>
    </row>
    <row r="45" spans="1:10" s="9" customFormat="1" ht="55.5" customHeight="1">
      <c r="A45" s="7" t="s">
        <v>103</v>
      </c>
      <c r="B45" s="24" t="s">
        <v>91</v>
      </c>
      <c r="C45" s="25" t="s">
        <v>12</v>
      </c>
      <c r="D45" s="25">
        <v>988</v>
      </c>
      <c r="E45" s="18">
        <v>652</v>
      </c>
      <c r="F45" s="25">
        <v>758</v>
      </c>
      <c r="G45" s="18">
        <v>83</v>
      </c>
      <c r="H45" s="25">
        <f t="shared" si="0"/>
        <v>841</v>
      </c>
      <c r="I45" s="27">
        <f t="shared" si="1"/>
        <v>128.98773006134968</v>
      </c>
      <c r="J45" s="27">
        <f t="shared" si="2"/>
        <v>85.121457489878537</v>
      </c>
    </row>
    <row r="46" spans="1:10" s="9" customFormat="1">
      <c r="A46" s="7" t="s">
        <v>111</v>
      </c>
      <c r="B46" s="26" t="s">
        <v>59</v>
      </c>
      <c r="C46" s="25"/>
      <c r="D46" s="18">
        <v>844</v>
      </c>
      <c r="E46" s="18">
        <v>508</v>
      </c>
      <c r="F46" s="25">
        <v>756</v>
      </c>
      <c r="G46" s="18">
        <v>83</v>
      </c>
      <c r="H46" s="25">
        <f t="shared" si="0"/>
        <v>839</v>
      </c>
      <c r="I46" s="27">
        <f t="shared" si="1"/>
        <v>165.15748031496062</v>
      </c>
      <c r="J46" s="27">
        <f t="shared" si="2"/>
        <v>99.407582938388629</v>
      </c>
    </row>
    <row r="47" spans="1:10" s="9" customFormat="1">
      <c r="A47" s="7" t="s">
        <v>112</v>
      </c>
      <c r="B47" s="26" t="s">
        <v>60</v>
      </c>
      <c r="C47" s="25"/>
      <c r="D47" s="25"/>
      <c r="E47" s="25"/>
      <c r="F47" s="25"/>
      <c r="G47" s="18"/>
      <c r="H47" s="25">
        <f t="shared" si="0"/>
        <v>0</v>
      </c>
      <c r="I47" s="25"/>
      <c r="J47" s="25"/>
    </row>
    <row r="48" spans="1:10" s="9" customFormat="1">
      <c r="A48" s="7" t="s">
        <v>113</v>
      </c>
      <c r="B48" s="26" t="s">
        <v>61</v>
      </c>
      <c r="C48" s="25"/>
      <c r="D48" s="18">
        <v>144</v>
      </c>
      <c r="E48" s="18">
        <v>144</v>
      </c>
      <c r="F48" s="25">
        <v>2</v>
      </c>
      <c r="G48" s="18">
        <v>0</v>
      </c>
      <c r="H48" s="25">
        <f t="shared" si="0"/>
        <v>2</v>
      </c>
      <c r="I48" s="25">
        <f t="shared" si="1"/>
        <v>1.3888888888888888</v>
      </c>
      <c r="J48" s="25">
        <f t="shared" si="2"/>
        <v>1.3888888888888888</v>
      </c>
    </row>
    <row r="49" spans="1:10" s="9" customFormat="1" ht="60.75" customHeight="1">
      <c r="A49" s="7" t="s">
        <v>104</v>
      </c>
      <c r="B49" s="24" t="s">
        <v>92</v>
      </c>
      <c r="C49" s="25" t="s">
        <v>40</v>
      </c>
      <c r="D49" s="25">
        <v>45</v>
      </c>
      <c r="E49" s="25">
        <v>20</v>
      </c>
      <c r="F49" s="25">
        <v>19</v>
      </c>
      <c r="G49" s="18">
        <v>8</v>
      </c>
      <c r="H49" s="25">
        <f t="shared" si="0"/>
        <v>27</v>
      </c>
      <c r="I49" s="27">
        <f t="shared" si="1"/>
        <v>135</v>
      </c>
      <c r="J49" s="27">
        <f t="shared" si="2"/>
        <v>60</v>
      </c>
    </row>
    <row r="50" spans="1:10" s="9" customFormat="1">
      <c r="A50" s="7" t="s">
        <v>114</v>
      </c>
      <c r="B50" s="26" t="s">
        <v>59</v>
      </c>
      <c r="C50" s="25"/>
      <c r="D50" s="18">
        <v>35</v>
      </c>
      <c r="E50" s="18">
        <v>16</v>
      </c>
      <c r="F50" s="25">
        <v>32</v>
      </c>
      <c r="G50" s="18">
        <v>8</v>
      </c>
      <c r="H50" s="25">
        <f t="shared" si="0"/>
        <v>40</v>
      </c>
      <c r="I50" s="27">
        <f t="shared" si="1"/>
        <v>250</v>
      </c>
      <c r="J50" s="25">
        <f t="shared" si="2"/>
        <v>114.28571428571428</v>
      </c>
    </row>
    <row r="51" spans="1:10" s="9" customFormat="1">
      <c r="A51" s="7" t="s">
        <v>115</v>
      </c>
      <c r="B51" s="26" t="s">
        <v>60</v>
      </c>
      <c r="C51" s="25"/>
      <c r="D51" s="25"/>
      <c r="E51" s="25"/>
      <c r="F51" s="25"/>
      <c r="G51" s="18"/>
      <c r="H51" s="25">
        <f t="shared" si="0"/>
        <v>0</v>
      </c>
      <c r="I51" s="25"/>
      <c r="J51" s="25"/>
    </row>
    <row r="52" spans="1:10" s="9" customFormat="1">
      <c r="A52" s="7" t="s">
        <v>116</v>
      </c>
      <c r="B52" s="26" t="s">
        <v>61</v>
      </c>
      <c r="C52" s="25"/>
      <c r="D52" s="18">
        <v>10</v>
      </c>
      <c r="E52" s="18">
        <v>4</v>
      </c>
      <c r="F52" s="25">
        <v>1</v>
      </c>
      <c r="G52" s="18">
        <v>0</v>
      </c>
      <c r="H52" s="25">
        <f t="shared" si="0"/>
        <v>1</v>
      </c>
      <c r="I52" s="25">
        <f t="shared" si="1"/>
        <v>25</v>
      </c>
      <c r="J52" s="25">
        <f t="shared" si="2"/>
        <v>10</v>
      </c>
    </row>
    <row r="53" spans="1:10" s="9" customFormat="1" ht="40.5" customHeight="1">
      <c r="A53" s="7" t="s">
        <v>105</v>
      </c>
      <c r="B53" s="24" t="s">
        <v>93</v>
      </c>
      <c r="C53" s="25" t="s">
        <v>40</v>
      </c>
      <c r="D53" s="25">
        <v>9</v>
      </c>
      <c r="E53" s="25">
        <v>7</v>
      </c>
      <c r="F53" s="25">
        <v>2</v>
      </c>
      <c r="G53" s="18"/>
      <c r="H53" s="25">
        <f t="shared" si="0"/>
        <v>2</v>
      </c>
      <c r="I53" s="27">
        <f t="shared" si="1"/>
        <v>28.571428571428569</v>
      </c>
      <c r="J53" s="27">
        <f t="shared" si="2"/>
        <v>22.222222222222221</v>
      </c>
    </row>
    <row r="54" spans="1:10" s="9" customFormat="1">
      <c r="A54" s="7" t="s">
        <v>117</v>
      </c>
      <c r="B54" s="26" t="s">
        <v>59</v>
      </c>
      <c r="C54" s="25"/>
      <c r="D54" s="25">
        <v>9</v>
      </c>
      <c r="E54" s="25">
        <v>3</v>
      </c>
      <c r="F54" s="25">
        <v>2</v>
      </c>
      <c r="G54" s="18">
        <v>1</v>
      </c>
      <c r="H54" s="25">
        <f t="shared" si="0"/>
        <v>3</v>
      </c>
      <c r="I54" s="27">
        <f t="shared" si="1"/>
        <v>100</v>
      </c>
      <c r="J54" s="27">
        <f t="shared" si="2"/>
        <v>33.333333333333329</v>
      </c>
    </row>
    <row r="55" spans="1:10" s="9" customFormat="1">
      <c r="A55" s="7" t="s">
        <v>118</v>
      </c>
      <c r="B55" s="26" t="s">
        <v>60</v>
      </c>
      <c r="C55" s="25"/>
      <c r="D55" s="25"/>
      <c r="E55" s="25"/>
      <c r="F55" s="25"/>
      <c r="G55" s="18"/>
      <c r="H55" s="25">
        <f t="shared" si="0"/>
        <v>0</v>
      </c>
      <c r="I55" s="25"/>
      <c r="J55" s="25"/>
    </row>
    <row r="56" spans="1:10" s="9" customFormat="1">
      <c r="A56" s="7" t="s">
        <v>119</v>
      </c>
      <c r="B56" s="26" t="s">
        <v>61</v>
      </c>
      <c r="C56" s="25"/>
      <c r="D56" s="25">
        <v>0</v>
      </c>
      <c r="E56" s="25">
        <v>0</v>
      </c>
      <c r="F56" s="25"/>
      <c r="G56" s="18"/>
      <c r="H56" s="25">
        <f t="shared" si="0"/>
        <v>0</v>
      </c>
      <c r="I56" s="25"/>
      <c r="J56" s="25"/>
    </row>
    <row r="57" spans="1:10" s="9" customFormat="1" ht="28.5">
      <c r="A57" s="7" t="s">
        <v>106</v>
      </c>
      <c r="B57" s="24" t="s">
        <v>49</v>
      </c>
      <c r="C57" s="25"/>
      <c r="D57" s="25"/>
      <c r="E57" s="25"/>
      <c r="F57" s="25"/>
      <c r="G57" s="18"/>
      <c r="H57" s="25">
        <f>F57+G57</f>
        <v>0</v>
      </c>
      <c r="I57" s="25"/>
      <c r="J57" s="25"/>
    </row>
    <row r="58" spans="1:10" s="9" customFormat="1">
      <c r="A58" s="7" t="s">
        <v>120</v>
      </c>
      <c r="B58" s="26" t="s">
        <v>152</v>
      </c>
      <c r="C58" s="25" t="s">
        <v>40</v>
      </c>
      <c r="D58" s="25">
        <v>24700</v>
      </c>
      <c r="E58" s="18">
        <v>16281</v>
      </c>
      <c r="F58" s="25">
        <v>19044</v>
      </c>
      <c r="G58" s="18">
        <v>2694</v>
      </c>
      <c r="H58" s="25">
        <f>F58+G58</f>
        <v>21738</v>
      </c>
      <c r="I58" s="27">
        <f>(H58/E58)*100</f>
        <v>133.51759719918923</v>
      </c>
      <c r="J58" s="27">
        <f>(H58/D58)*100</f>
        <v>88.008097165991899</v>
      </c>
    </row>
    <row r="59" spans="1:10" s="9" customFormat="1" ht="30">
      <c r="A59" s="7" t="s">
        <v>121</v>
      </c>
      <c r="B59" s="31" t="s">
        <v>79</v>
      </c>
      <c r="C59" s="25" t="s">
        <v>40</v>
      </c>
      <c r="D59" s="25">
        <v>270</v>
      </c>
      <c r="E59" s="25">
        <v>197</v>
      </c>
      <c r="F59" s="25">
        <v>122</v>
      </c>
      <c r="G59" s="18">
        <v>16</v>
      </c>
      <c r="H59" s="25">
        <f>F59+G59</f>
        <v>138</v>
      </c>
      <c r="I59" s="27">
        <f>(H59/E59)*100</f>
        <v>70.050761421319791</v>
      </c>
      <c r="J59" s="27">
        <f>(H59/D59)*100</f>
        <v>51.111111111111107</v>
      </c>
    </row>
    <row r="60" spans="1:10" s="9" customFormat="1" ht="30">
      <c r="A60" s="7" t="s">
        <v>122</v>
      </c>
      <c r="B60" s="31" t="s">
        <v>164</v>
      </c>
      <c r="C60" s="25" t="s">
        <v>40</v>
      </c>
      <c r="D60" s="18">
        <v>775</v>
      </c>
      <c r="E60" s="18">
        <v>439</v>
      </c>
      <c r="F60" s="25">
        <v>568</v>
      </c>
      <c r="G60" s="18">
        <v>100</v>
      </c>
      <c r="H60" s="25">
        <f>F60+G60</f>
        <v>668</v>
      </c>
      <c r="I60" s="27">
        <f>(H60/E60)*100</f>
        <v>152.1640091116173</v>
      </c>
      <c r="J60" s="27">
        <f>(H60/D60)*100</f>
        <v>86.193548387096769</v>
      </c>
    </row>
    <row r="61" spans="1:10" s="9" customFormat="1">
      <c r="A61" s="7" t="s">
        <v>123</v>
      </c>
      <c r="B61" s="32" t="s">
        <v>70</v>
      </c>
      <c r="C61" s="12" t="s">
        <v>71</v>
      </c>
      <c r="D61" s="25">
        <v>2</v>
      </c>
      <c r="E61" s="25">
        <v>0</v>
      </c>
      <c r="F61" s="25">
        <v>2</v>
      </c>
      <c r="G61" s="18">
        <v>0</v>
      </c>
      <c r="H61" s="25">
        <f>F61+G61</f>
        <v>2</v>
      </c>
      <c r="I61" s="25"/>
      <c r="J61" s="25">
        <f>(H61/D61)*100</f>
        <v>100</v>
      </c>
    </row>
    <row r="62" spans="1:10" s="9" customFormat="1">
      <c r="A62" s="21" t="s">
        <v>124</v>
      </c>
      <c r="B62" s="23"/>
      <c r="C62" s="25"/>
      <c r="D62" s="25"/>
      <c r="E62" s="25"/>
      <c r="F62" s="25"/>
      <c r="G62" s="18"/>
      <c r="H62" s="25">
        <f t="shared" si="0"/>
        <v>0</v>
      </c>
      <c r="I62" s="25"/>
      <c r="J62" s="25"/>
    </row>
    <row r="63" spans="1:10" s="9" customFormat="1" ht="45">
      <c r="A63" s="19"/>
      <c r="B63" s="26" t="s">
        <v>65</v>
      </c>
      <c r="C63" s="25"/>
      <c r="D63" s="25"/>
      <c r="E63" s="25"/>
      <c r="F63" s="25"/>
      <c r="G63" s="18"/>
      <c r="H63" s="25"/>
      <c r="I63" s="25"/>
      <c r="J63" s="25"/>
    </row>
    <row r="64" spans="1:10" s="9" customFormat="1">
      <c r="A64" s="7" t="s">
        <v>45</v>
      </c>
      <c r="B64" s="26" t="s">
        <v>80</v>
      </c>
      <c r="C64" s="25" t="s">
        <v>12</v>
      </c>
      <c r="D64" s="25"/>
      <c r="E64" s="25"/>
      <c r="F64" s="25"/>
      <c r="G64" s="18"/>
      <c r="H64" s="25"/>
      <c r="I64" s="25"/>
      <c r="J64" s="25"/>
    </row>
    <row r="65" spans="1:10" s="9" customFormat="1">
      <c r="A65" s="7" t="s">
        <v>27</v>
      </c>
      <c r="B65" s="26" t="s">
        <v>34</v>
      </c>
      <c r="C65" s="25" t="s">
        <v>155</v>
      </c>
      <c r="D65" s="25"/>
      <c r="E65" s="25"/>
      <c r="F65" s="25"/>
      <c r="G65" s="18"/>
      <c r="H65" s="25">
        <f t="shared" si="0"/>
        <v>0</v>
      </c>
      <c r="I65" s="25"/>
      <c r="J65" s="25"/>
    </row>
    <row r="66" spans="1:10" s="9" customFormat="1" ht="57">
      <c r="A66" s="7">
        <v>3.3</v>
      </c>
      <c r="B66" s="24" t="s">
        <v>50</v>
      </c>
      <c r="C66" s="25"/>
      <c r="D66" s="25"/>
      <c r="E66" s="25"/>
      <c r="F66" s="25"/>
      <c r="G66" s="18"/>
      <c r="H66" s="25">
        <f t="shared" si="0"/>
        <v>0</v>
      </c>
      <c r="I66" s="25"/>
      <c r="J66" s="25"/>
    </row>
    <row r="67" spans="1:10" s="9" customFormat="1">
      <c r="A67" s="7" t="s">
        <v>46</v>
      </c>
      <c r="B67" s="24" t="s">
        <v>165</v>
      </c>
      <c r="C67" s="25"/>
      <c r="D67" s="25">
        <v>100</v>
      </c>
      <c r="E67" s="25">
        <v>0</v>
      </c>
      <c r="F67" s="25">
        <v>55</v>
      </c>
      <c r="G67" s="18">
        <v>0</v>
      </c>
      <c r="H67" s="25">
        <f t="shared" si="0"/>
        <v>55</v>
      </c>
      <c r="I67" s="27"/>
      <c r="J67" s="25">
        <f t="shared" si="2"/>
        <v>55.000000000000007</v>
      </c>
    </row>
    <row r="68" spans="1:10" s="9" customFormat="1">
      <c r="A68" s="7" t="s">
        <v>125</v>
      </c>
      <c r="B68" s="24" t="s">
        <v>173</v>
      </c>
      <c r="C68" s="25"/>
      <c r="D68" s="25">
        <v>10</v>
      </c>
      <c r="E68" s="25">
        <v>10</v>
      </c>
      <c r="F68" s="25">
        <v>20</v>
      </c>
      <c r="G68" s="18">
        <v>0</v>
      </c>
      <c r="H68" s="25">
        <f t="shared" si="0"/>
        <v>20</v>
      </c>
      <c r="I68" s="25">
        <f t="shared" si="1"/>
        <v>200</v>
      </c>
      <c r="J68" s="25">
        <f t="shared" si="2"/>
        <v>200</v>
      </c>
    </row>
    <row r="69" spans="1:10" s="9" customFormat="1">
      <c r="A69" s="7" t="s">
        <v>126</v>
      </c>
      <c r="B69" s="24" t="s">
        <v>174</v>
      </c>
      <c r="C69" s="25"/>
      <c r="D69" s="25">
        <v>25</v>
      </c>
      <c r="E69" s="25">
        <v>3</v>
      </c>
      <c r="F69" s="25">
        <v>22</v>
      </c>
      <c r="G69" s="18">
        <v>0</v>
      </c>
      <c r="H69" s="25">
        <f t="shared" si="0"/>
        <v>22</v>
      </c>
      <c r="I69" s="25">
        <f t="shared" si="1"/>
        <v>733.33333333333326</v>
      </c>
      <c r="J69" s="25">
        <f t="shared" si="2"/>
        <v>88</v>
      </c>
    </row>
    <row r="70" spans="1:10" s="9" customFormat="1">
      <c r="A70" s="7" t="s">
        <v>127</v>
      </c>
      <c r="B70" s="24" t="s">
        <v>175</v>
      </c>
      <c r="C70" s="25"/>
      <c r="D70" s="25">
        <v>50</v>
      </c>
      <c r="E70" s="25">
        <v>0</v>
      </c>
      <c r="F70" s="25">
        <v>61</v>
      </c>
      <c r="G70" s="18">
        <v>0</v>
      </c>
      <c r="H70" s="25">
        <f t="shared" si="0"/>
        <v>61</v>
      </c>
      <c r="I70" s="25"/>
      <c r="J70" s="25">
        <f t="shared" si="2"/>
        <v>122</v>
      </c>
    </row>
    <row r="71" spans="1:10" s="9" customFormat="1">
      <c r="A71" s="7" t="s">
        <v>128</v>
      </c>
      <c r="B71" s="24" t="s">
        <v>177</v>
      </c>
      <c r="C71" s="25"/>
      <c r="D71" s="25">
        <v>0</v>
      </c>
      <c r="E71" s="25">
        <v>15</v>
      </c>
      <c r="F71" s="25">
        <v>26</v>
      </c>
      <c r="G71" s="18">
        <v>0</v>
      </c>
      <c r="H71" s="25">
        <f t="shared" si="0"/>
        <v>26</v>
      </c>
      <c r="I71" s="25">
        <f t="shared" si="1"/>
        <v>173.33333333333334</v>
      </c>
      <c r="J71" s="25"/>
    </row>
    <row r="72" spans="1:10" s="9" customFormat="1">
      <c r="A72" s="21" t="s">
        <v>129</v>
      </c>
      <c r="B72" s="22"/>
      <c r="C72" s="22"/>
      <c r="D72" s="22"/>
      <c r="E72" s="22"/>
      <c r="F72" s="22"/>
      <c r="G72" s="22"/>
      <c r="H72" s="22"/>
      <c r="I72" s="22"/>
      <c r="J72" s="23"/>
    </row>
    <row r="73" spans="1:10" s="9" customFormat="1" ht="30">
      <c r="A73" s="19"/>
      <c r="B73" s="33" t="s">
        <v>51</v>
      </c>
      <c r="C73" s="25"/>
      <c r="D73" s="25"/>
      <c r="E73" s="25"/>
      <c r="F73" s="25"/>
      <c r="G73" s="18"/>
      <c r="H73" s="25"/>
      <c r="I73" s="25"/>
      <c r="J73" s="25"/>
    </row>
    <row r="74" spans="1:10" s="9" customFormat="1" ht="45">
      <c r="A74" s="7">
        <v>4.0999999999999996</v>
      </c>
      <c r="B74" s="26" t="s">
        <v>157</v>
      </c>
      <c r="C74" s="25" t="s">
        <v>35</v>
      </c>
      <c r="D74" s="25">
        <v>16</v>
      </c>
      <c r="E74" s="25">
        <v>16</v>
      </c>
      <c r="F74" s="25">
        <v>6.77</v>
      </c>
      <c r="G74" s="18"/>
      <c r="H74" s="25">
        <f t="shared" si="0"/>
        <v>6.77</v>
      </c>
      <c r="I74" s="27">
        <f t="shared" si="1"/>
        <v>42.3125</v>
      </c>
      <c r="J74" s="27">
        <f t="shared" si="2"/>
        <v>42.3125</v>
      </c>
    </row>
    <row r="75" spans="1:10" s="9" customFormat="1">
      <c r="A75" s="7"/>
      <c r="B75" s="26" t="s">
        <v>167</v>
      </c>
      <c r="C75" s="25" t="s">
        <v>35</v>
      </c>
      <c r="D75" s="25">
        <v>12</v>
      </c>
      <c r="E75" s="25"/>
      <c r="F75" s="25">
        <v>11.77</v>
      </c>
      <c r="G75" s="18">
        <v>0</v>
      </c>
      <c r="H75" s="25">
        <f t="shared" ref="H75:H86" si="3">F75+G75</f>
        <v>11.77</v>
      </c>
      <c r="I75" s="25"/>
      <c r="J75" s="25">
        <f t="shared" ref="J75:J99" si="4">(H75/D75)*100</f>
        <v>98.083333333333329</v>
      </c>
    </row>
    <row r="76" spans="1:10" s="9" customFormat="1">
      <c r="A76" s="7"/>
      <c r="B76" s="26" t="s">
        <v>168</v>
      </c>
      <c r="C76" s="25" t="s">
        <v>35</v>
      </c>
      <c r="D76" s="25">
        <v>4</v>
      </c>
      <c r="E76" s="25"/>
      <c r="F76" s="25">
        <v>2.75</v>
      </c>
      <c r="G76" s="18">
        <v>0</v>
      </c>
      <c r="H76" s="25">
        <f t="shared" si="3"/>
        <v>2.75</v>
      </c>
      <c r="I76" s="25"/>
      <c r="J76" s="25">
        <f t="shared" si="4"/>
        <v>68.75</v>
      </c>
    </row>
    <row r="77" spans="1:10" s="9" customFormat="1">
      <c r="A77" s="7"/>
      <c r="B77" s="26" t="s">
        <v>169</v>
      </c>
      <c r="C77" s="25" t="s">
        <v>35</v>
      </c>
      <c r="D77" s="25">
        <v>150</v>
      </c>
      <c r="E77" s="25"/>
      <c r="F77" s="25">
        <v>122.29</v>
      </c>
      <c r="G77" s="18">
        <v>0</v>
      </c>
      <c r="H77" s="25">
        <f t="shared" si="3"/>
        <v>122.29</v>
      </c>
      <c r="I77" s="25"/>
      <c r="J77" s="25">
        <f t="shared" si="4"/>
        <v>81.526666666666671</v>
      </c>
    </row>
    <row r="78" spans="1:10" s="9" customFormat="1">
      <c r="A78" s="7"/>
      <c r="B78" s="26" t="s">
        <v>170</v>
      </c>
      <c r="C78" s="25" t="s">
        <v>35</v>
      </c>
      <c r="D78" s="25">
        <v>25</v>
      </c>
      <c r="E78" s="25"/>
      <c r="F78" s="25">
        <v>37.299999999999997</v>
      </c>
      <c r="G78" s="18">
        <v>0</v>
      </c>
      <c r="H78" s="25">
        <f t="shared" si="3"/>
        <v>37.299999999999997</v>
      </c>
      <c r="I78" s="25"/>
      <c r="J78" s="25">
        <f t="shared" si="4"/>
        <v>149.19999999999999</v>
      </c>
    </row>
    <row r="79" spans="1:10" s="9" customFormat="1">
      <c r="A79" s="7"/>
      <c r="B79" s="26" t="s">
        <v>178</v>
      </c>
      <c r="C79" s="25" t="s">
        <v>35</v>
      </c>
      <c r="D79" s="25">
        <v>100</v>
      </c>
      <c r="E79" s="25"/>
      <c r="F79" s="25">
        <v>0</v>
      </c>
      <c r="G79" s="18">
        <v>0</v>
      </c>
      <c r="H79" s="25">
        <f t="shared" si="3"/>
        <v>0</v>
      </c>
      <c r="I79" s="25"/>
      <c r="J79" s="25">
        <f t="shared" si="4"/>
        <v>0</v>
      </c>
    </row>
    <row r="80" spans="1:10" s="9" customFormat="1">
      <c r="A80" s="7">
        <v>4.2</v>
      </c>
      <c r="B80" s="26" t="s">
        <v>161</v>
      </c>
      <c r="C80" s="25" t="s">
        <v>12</v>
      </c>
      <c r="D80" s="25">
        <v>0</v>
      </c>
      <c r="E80" s="25"/>
      <c r="F80" s="25"/>
      <c r="G80" s="18"/>
      <c r="H80" s="25">
        <f t="shared" si="3"/>
        <v>0</v>
      </c>
      <c r="I80" s="25"/>
      <c r="J80" s="25"/>
    </row>
    <row r="81" spans="1:10" s="9" customFormat="1">
      <c r="A81" s="7"/>
      <c r="B81" s="26" t="s">
        <v>0</v>
      </c>
      <c r="C81" s="25" t="s">
        <v>12</v>
      </c>
      <c r="D81" s="25"/>
      <c r="E81" s="25"/>
      <c r="F81" s="25">
        <v>82</v>
      </c>
      <c r="G81" s="18">
        <v>0</v>
      </c>
      <c r="H81" s="25">
        <f t="shared" si="3"/>
        <v>82</v>
      </c>
      <c r="I81" s="25"/>
      <c r="J81" s="25"/>
    </row>
    <row r="82" spans="1:10" s="9" customFormat="1">
      <c r="A82" s="7"/>
      <c r="B82" s="26" t="s">
        <v>1</v>
      </c>
      <c r="C82" s="25" t="s">
        <v>12</v>
      </c>
      <c r="D82" s="25"/>
      <c r="E82" s="25"/>
      <c r="F82" s="25">
        <v>34</v>
      </c>
      <c r="G82" s="18">
        <v>0</v>
      </c>
      <c r="H82" s="25">
        <f t="shared" si="3"/>
        <v>34</v>
      </c>
      <c r="I82" s="25"/>
      <c r="J82" s="25"/>
    </row>
    <row r="83" spans="1:10" s="9" customFormat="1">
      <c r="A83" s="7"/>
      <c r="B83" s="26" t="s">
        <v>162</v>
      </c>
      <c r="C83" s="25" t="s">
        <v>12</v>
      </c>
      <c r="D83" s="25"/>
      <c r="E83" s="25"/>
      <c r="F83" s="25"/>
      <c r="G83" s="18"/>
      <c r="H83" s="25">
        <f t="shared" si="3"/>
        <v>0</v>
      </c>
      <c r="I83" s="25"/>
      <c r="J83" s="25"/>
    </row>
    <row r="84" spans="1:10" s="9" customFormat="1">
      <c r="A84" s="7"/>
      <c r="B84" s="26" t="s">
        <v>163</v>
      </c>
      <c r="C84" s="25" t="s">
        <v>12</v>
      </c>
      <c r="D84" s="25"/>
      <c r="E84" s="25"/>
      <c r="F84" s="25">
        <v>22</v>
      </c>
      <c r="G84" s="18">
        <v>0</v>
      </c>
      <c r="H84" s="25">
        <f t="shared" si="3"/>
        <v>22</v>
      </c>
      <c r="I84" s="25"/>
      <c r="J84" s="25"/>
    </row>
    <row r="85" spans="1:10" s="9" customFormat="1" ht="30">
      <c r="A85" s="7">
        <v>4.3</v>
      </c>
      <c r="B85" s="26" t="s">
        <v>95</v>
      </c>
      <c r="C85" s="25" t="s">
        <v>35</v>
      </c>
      <c r="D85" s="25">
        <v>0</v>
      </c>
      <c r="E85" s="25"/>
      <c r="F85" s="25"/>
      <c r="G85" s="18"/>
      <c r="H85" s="25">
        <f t="shared" si="3"/>
        <v>0</v>
      </c>
      <c r="I85" s="25"/>
      <c r="J85" s="25"/>
    </row>
    <row r="86" spans="1:10" s="9" customFormat="1">
      <c r="A86" s="7"/>
      <c r="B86" s="26" t="s">
        <v>158</v>
      </c>
      <c r="C86" s="25" t="s">
        <v>35</v>
      </c>
      <c r="D86" s="25" t="s">
        <v>171</v>
      </c>
      <c r="E86" s="25"/>
      <c r="F86" s="25"/>
      <c r="G86" s="18"/>
      <c r="H86" s="25">
        <f t="shared" si="3"/>
        <v>0</v>
      </c>
      <c r="I86" s="25"/>
      <c r="J86" s="25"/>
    </row>
    <row r="87" spans="1:10" s="9" customFormat="1">
      <c r="A87" s="7"/>
      <c r="B87" s="26" t="s">
        <v>159</v>
      </c>
      <c r="C87" s="25" t="s">
        <v>35</v>
      </c>
      <c r="D87" s="25" t="s">
        <v>171</v>
      </c>
      <c r="E87" s="25"/>
      <c r="F87" s="25"/>
      <c r="G87" s="18"/>
      <c r="H87" s="25">
        <f>F87+G87</f>
        <v>0</v>
      </c>
      <c r="I87" s="25"/>
      <c r="J87" s="25"/>
    </row>
    <row r="88" spans="1:10" s="9" customFormat="1">
      <c r="A88" s="7"/>
      <c r="B88" s="26" t="s">
        <v>160</v>
      </c>
      <c r="C88" s="25" t="s">
        <v>35</v>
      </c>
      <c r="D88" s="25" t="s">
        <v>171</v>
      </c>
      <c r="E88" s="25"/>
      <c r="F88" s="25"/>
      <c r="G88" s="18"/>
      <c r="H88" s="25">
        <f>F88+G88</f>
        <v>0</v>
      </c>
      <c r="I88" s="25"/>
      <c r="J88" s="25"/>
    </row>
    <row r="89" spans="1:10" s="9" customFormat="1">
      <c r="A89" s="21" t="s">
        <v>130</v>
      </c>
      <c r="B89" s="23"/>
      <c r="C89" s="25"/>
      <c r="D89" s="25"/>
      <c r="E89" s="25"/>
      <c r="F89" s="25"/>
      <c r="G89" s="18"/>
      <c r="H89" s="25"/>
      <c r="I89" s="25"/>
      <c r="J89" s="25"/>
    </row>
    <row r="90" spans="1:10" s="9" customFormat="1" ht="45">
      <c r="A90" s="19" t="s">
        <v>131</v>
      </c>
      <c r="B90" s="34" t="s">
        <v>52</v>
      </c>
      <c r="C90" s="25"/>
      <c r="D90" s="25"/>
      <c r="E90" s="25"/>
      <c r="F90" s="25"/>
      <c r="G90" s="18"/>
      <c r="H90" s="25"/>
      <c r="I90" s="25"/>
      <c r="J90" s="25"/>
    </row>
    <row r="91" spans="1:10" s="9" customFormat="1">
      <c r="A91" s="25" t="s">
        <v>133</v>
      </c>
      <c r="B91" s="35" t="s">
        <v>26</v>
      </c>
      <c r="C91" s="25"/>
      <c r="D91" s="25"/>
      <c r="E91" s="25"/>
      <c r="F91" s="25"/>
      <c r="G91" s="18"/>
      <c r="H91" s="25">
        <f t="shared" ref="H91:H104" si="5">F91+G91</f>
        <v>0</v>
      </c>
      <c r="I91" s="25"/>
      <c r="J91" s="25"/>
    </row>
    <row r="92" spans="1:10" s="9" customFormat="1">
      <c r="A92" s="25" t="s">
        <v>134</v>
      </c>
      <c r="B92" s="35" t="s">
        <v>6</v>
      </c>
      <c r="C92" s="25"/>
      <c r="D92" s="25"/>
      <c r="E92" s="25"/>
      <c r="F92" s="25"/>
      <c r="G92" s="18"/>
      <c r="H92" s="25">
        <f t="shared" si="5"/>
        <v>0</v>
      </c>
      <c r="I92" s="25"/>
      <c r="J92" s="25"/>
    </row>
    <row r="93" spans="1:10" s="9" customFormat="1">
      <c r="A93" s="25" t="s">
        <v>135</v>
      </c>
      <c r="B93" s="35" t="s">
        <v>7</v>
      </c>
      <c r="C93" s="25"/>
      <c r="D93" s="25">
        <v>150</v>
      </c>
      <c r="E93" s="18">
        <v>105</v>
      </c>
      <c r="F93" s="25">
        <v>45</v>
      </c>
      <c r="G93" s="18">
        <v>0</v>
      </c>
      <c r="H93" s="25">
        <f t="shared" si="5"/>
        <v>45</v>
      </c>
      <c r="I93" s="25">
        <f t="shared" ref="I75:I99" si="6">(H93/E93)*100</f>
        <v>42.857142857142854</v>
      </c>
      <c r="J93" s="25">
        <f t="shared" si="4"/>
        <v>30</v>
      </c>
    </row>
    <row r="94" spans="1:10" s="9" customFormat="1">
      <c r="A94" s="25" t="s">
        <v>136</v>
      </c>
      <c r="B94" s="35" t="s">
        <v>8</v>
      </c>
      <c r="C94" s="25"/>
      <c r="D94" s="25">
        <v>1600</v>
      </c>
      <c r="E94" s="18">
        <f>2235-150-F94</f>
        <v>867</v>
      </c>
      <c r="F94" s="25">
        <v>1218</v>
      </c>
      <c r="G94" s="18">
        <v>0</v>
      </c>
      <c r="H94" s="25">
        <f t="shared" si="5"/>
        <v>1218</v>
      </c>
      <c r="I94" s="25">
        <f t="shared" si="6"/>
        <v>140.48442906574394</v>
      </c>
      <c r="J94" s="25">
        <f t="shared" si="4"/>
        <v>76.125</v>
      </c>
    </row>
    <row r="95" spans="1:10" s="9" customFormat="1">
      <c r="A95" s="25" t="s">
        <v>132</v>
      </c>
      <c r="B95" s="36" t="s">
        <v>3</v>
      </c>
      <c r="C95" s="25"/>
      <c r="D95" s="25"/>
      <c r="E95" s="25"/>
      <c r="F95" s="25"/>
      <c r="G95" s="18"/>
      <c r="H95" s="25"/>
      <c r="I95" s="25"/>
      <c r="J95" s="25"/>
    </row>
    <row r="96" spans="1:10" s="9" customFormat="1">
      <c r="A96" s="25" t="s">
        <v>137</v>
      </c>
      <c r="B96" s="36" t="s">
        <v>21</v>
      </c>
      <c r="C96" s="25"/>
      <c r="D96" s="25"/>
      <c r="E96" s="25"/>
      <c r="F96" s="25"/>
      <c r="G96" s="18"/>
      <c r="H96" s="25"/>
      <c r="I96" s="25"/>
      <c r="J96" s="25"/>
    </row>
    <row r="97" spans="1:10" s="9" customFormat="1">
      <c r="A97" s="25" t="s">
        <v>138</v>
      </c>
      <c r="B97" s="35" t="s">
        <v>22</v>
      </c>
      <c r="C97" s="25"/>
      <c r="D97" s="25">
        <v>0</v>
      </c>
      <c r="E97" s="25"/>
      <c r="F97" s="25"/>
      <c r="G97" s="18"/>
      <c r="H97" s="25">
        <f t="shared" si="5"/>
        <v>0</v>
      </c>
      <c r="I97" s="25"/>
      <c r="J97" s="25"/>
    </row>
    <row r="98" spans="1:10" s="9" customFormat="1">
      <c r="A98" s="25" t="s">
        <v>139</v>
      </c>
      <c r="B98" s="35" t="s">
        <v>23</v>
      </c>
      <c r="C98" s="25"/>
      <c r="D98" s="25">
        <v>0</v>
      </c>
      <c r="E98" s="25"/>
      <c r="F98" s="25"/>
      <c r="G98" s="18"/>
      <c r="H98" s="25">
        <f t="shared" si="5"/>
        <v>0</v>
      </c>
      <c r="I98" s="25"/>
      <c r="J98" s="25"/>
    </row>
    <row r="99" spans="1:10" s="9" customFormat="1">
      <c r="A99" s="25" t="s">
        <v>140</v>
      </c>
      <c r="B99" s="35" t="s">
        <v>24</v>
      </c>
      <c r="C99" s="25"/>
      <c r="D99" s="25">
        <v>0</v>
      </c>
      <c r="E99" s="25"/>
      <c r="F99" s="25"/>
      <c r="G99" s="18"/>
      <c r="H99" s="25">
        <f t="shared" si="5"/>
        <v>0</v>
      </c>
      <c r="I99" s="25"/>
      <c r="J99" s="25"/>
    </row>
    <row r="100" spans="1:10" s="9" customFormat="1">
      <c r="A100" s="25" t="s">
        <v>141</v>
      </c>
      <c r="B100" s="35" t="s">
        <v>25</v>
      </c>
      <c r="C100" s="25"/>
      <c r="D100" s="25">
        <v>1600</v>
      </c>
      <c r="E100" s="18">
        <f>2235-F100</f>
        <v>1137</v>
      </c>
      <c r="F100" s="25">
        <v>1098</v>
      </c>
      <c r="G100" s="18">
        <v>0</v>
      </c>
      <c r="H100" s="25">
        <f t="shared" si="5"/>
        <v>1098</v>
      </c>
      <c r="I100" s="27">
        <f>(H100/E100)*100</f>
        <v>96.569920844327171</v>
      </c>
      <c r="J100" s="25">
        <f>(H100/D100)*100</f>
        <v>68.625</v>
      </c>
    </row>
    <row r="101" spans="1:10" s="9" customFormat="1">
      <c r="A101" s="21" t="s">
        <v>142</v>
      </c>
      <c r="B101" s="23"/>
      <c r="C101" s="25"/>
      <c r="D101" s="25"/>
      <c r="E101" s="25"/>
      <c r="F101" s="25"/>
      <c r="G101" s="18"/>
      <c r="H101" s="25"/>
      <c r="I101" s="25"/>
      <c r="J101" s="25"/>
    </row>
    <row r="102" spans="1:10" s="9" customFormat="1">
      <c r="A102" s="25" t="s">
        <v>143</v>
      </c>
      <c r="B102" s="37" t="s">
        <v>44</v>
      </c>
      <c r="C102" s="25"/>
      <c r="D102" s="25"/>
      <c r="E102" s="25"/>
      <c r="F102" s="25"/>
      <c r="G102" s="18"/>
      <c r="H102" s="25">
        <f t="shared" si="5"/>
        <v>0</v>
      </c>
      <c r="I102" s="25"/>
      <c r="J102" s="25"/>
    </row>
    <row r="103" spans="1:10" s="9" customFormat="1" ht="45">
      <c r="A103" s="25" t="s">
        <v>144</v>
      </c>
      <c r="B103" s="38" t="s">
        <v>154</v>
      </c>
      <c r="C103" s="25" t="s">
        <v>20</v>
      </c>
      <c r="D103" s="25">
        <v>50</v>
      </c>
      <c r="E103" s="25"/>
      <c r="F103" s="25">
        <v>16</v>
      </c>
      <c r="G103" s="18">
        <v>0</v>
      </c>
      <c r="H103" s="25">
        <f t="shared" si="5"/>
        <v>16</v>
      </c>
      <c r="I103" s="25"/>
      <c r="J103" s="25">
        <f>(H103/D103)*100</f>
        <v>32</v>
      </c>
    </row>
    <row r="104" spans="1:10" s="9" customFormat="1" ht="26.25" customHeight="1">
      <c r="A104" s="25" t="s">
        <v>145</v>
      </c>
      <c r="B104" s="25" t="s">
        <v>81</v>
      </c>
      <c r="C104" s="25"/>
      <c r="D104" s="25">
        <v>10</v>
      </c>
      <c r="E104" s="25">
        <v>0</v>
      </c>
      <c r="F104" s="25">
        <v>6</v>
      </c>
      <c r="G104" s="18">
        <v>0</v>
      </c>
      <c r="H104" s="25">
        <f t="shared" si="5"/>
        <v>6</v>
      </c>
      <c r="I104" s="25"/>
      <c r="J104" s="25">
        <f>(H104/D104)*100</f>
        <v>60</v>
      </c>
    </row>
  </sheetData>
  <mergeCells count="8">
    <mergeCell ref="A10:J10"/>
    <mergeCell ref="A38:J38"/>
    <mergeCell ref="A101:B101"/>
    <mergeCell ref="A89:B89"/>
    <mergeCell ref="A72:J72"/>
    <mergeCell ref="A62:B62"/>
    <mergeCell ref="A39:B39"/>
    <mergeCell ref="A34:J34"/>
  </mergeCells>
  <phoneticPr fontId="19" type="noConversion"/>
  <pageMargins left="0.16" right="0.16" top="0.24" bottom="0.23" header="0.17" footer="0.17"/>
  <pageSetup paperSize="9" scale="84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6:F19"/>
  <sheetViews>
    <sheetView tabSelected="1" workbookViewId="0">
      <selection activeCell="J8" sqref="J8"/>
    </sheetView>
  </sheetViews>
  <sheetFormatPr defaultColWidth="9.140625" defaultRowHeight="15"/>
  <cols>
    <col min="1" max="1" width="4" style="1" customWidth="1"/>
    <col min="2" max="2" width="7.28515625" style="1" customWidth="1"/>
    <col min="3" max="3" width="40.28515625" style="1" customWidth="1"/>
    <col min="4" max="4" width="21.140625" style="1" bestFit="1" customWidth="1"/>
    <col min="5" max="5" width="13" style="1" customWidth="1"/>
    <col min="6" max="6" width="14.42578125" style="1" customWidth="1"/>
    <col min="7" max="16384" width="9.140625" style="1"/>
  </cols>
  <sheetData>
    <row r="6" spans="2:6" ht="59.25" customHeight="1">
      <c r="B6" s="2" t="s">
        <v>53</v>
      </c>
      <c r="C6" s="2" t="s">
        <v>54</v>
      </c>
      <c r="D6" s="3" t="s">
        <v>83</v>
      </c>
      <c r="E6" s="3" t="s">
        <v>73</v>
      </c>
      <c r="F6" s="3" t="s">
        <v>55</v>
      </c>
    </row>
    <row r="7" spans="2:6">
      <c r="B7" s="2"/>
      <c r="C7" s="2" t="s">
        <v>147</v>
      </c>
      <c r="D7" s="3">
        <f>'[1]quarterly Progress report'!H12</f>
        <v>15</v>
      </c>
      <c r="E7" s="3">
        <f>'[1]quarterly Progress report'!I12</f>
        <v>60</v>
      </c>
      <c r="F7" s="3">
        <f>'[1]quarterly Progress report'!J12</f>
        <v>37.5</v>
      </c>
    </row>
    <row r="8" spans="2:6">
      <c r="B8" s="4">
        <v>1</v>
      </c>
      <c r="C8" s="4" t="s">
        <v>56</v>
      </c>
      <c r="D8" s="5">
        <f>'[1]quarterly Progress report'!H16</f>
        <v>2235</v>
      </c>
      <c r="E8" s="5"/>
      <c r="F8" s="6">
        <f>'[1]quarterly Progress report'!J16</f>
        <v>127.71428571428571</v>
      </c>
    </row>
    <row r="9" spans="2:6">
      <c r="B9" s="4">
        <v>2</v>
      </c>
      <c r="C9" s="4" t="s">
        <v>87</v>
      </c>
      <c r="D9" s="5">
        <f>'[1]quarterly Progress report'!H21</f>
        <v>1672</v>
      </c>
      <c r="E9" s="6">
        <f>'[1]quarterly Progress report'!I21</f>
        <v>95.542857142857144</v>
      </c>
      <c r="F9" s="6">
        <f>'[1]quarterly Progress report'!J21</f>
        <v>95.542857142857144</v>
      </c>
    </row>
    <row r="10" spans="2:6" ht="33.75" customHeight="1">
      <c r="B10" s="4">
        <v>3</v>
      </c>
      <c r="C10" s="7" t="s">
        <v>82</v>
      </c>
      <c r="D10" s="8">
        <f>'[1]quarterly Progress report'!H36</f>
        <v>2234.06</v>
      </c>
      <c r="E10" s="8">
        <f>'[1]quarterly Progress report'!I36</f>
        <v>421.52075471698112</v>
      </c>
      <c r="F10" s="8">
        <f>'[1]quarterly Progress report'!J36</f>
        <v>139.62875</v>
      </c>
    </row>
    <row r="11" spans="2:6">
      <c r="B11" s="4">
        <v>4</v>
      </c>
      <c r="C11" s="7" t="s">
        <v>85</v>
      </c>
      <c r="D11" s="4">
        <f>'[1]quarterly Progress report'!H40</f>
        <v>2185</v>
      </c>
      <c r="E11" s="8">
        <f>'[1]quarterly Progress report'!I40</f>
        <v>97.762863534675617</v>
      </c>
      <c r="F11" s="8">
        <f>'[1]quarterly Progress report'!J40</f>
        <v>124.85714285714286</v>
      </c>
    </row>
    <row r="12" spans="2:6" ht="21" customHeight="1">
      <c r="B12" s="4">
        <v>5</v>
      </c>
      <c r="C12" s="7" t="s">
        <v>86</v>
      </c>
      <c r="D12" s="4">
        <f>'[1]quarterly Progress report'!H30</f>
        <v>10</v>
      </c>
      <c r="E12" s="4">
        <f>'[1]quarterly Progress report'!I30</f>
        <v>25</v>
      </c>
      <c r="F12" s="8">
        <f>'[1]quarterly Progress report'!J30</f>
        <v>8.3333333333333321</v>
      </c>
    </row>
    <row r="13" spans="2:6" ht="21" customHeight="1">
      <c r="B13" s="4">
        <v>6</v>
      </c>
      <c r="C13" s="7" t="s">
        <v>148</v>
      </c>
      <c r="D13" s="4">
        <f>'[1]quarterly Progress report'!H58</f>
        <v>8419</v>
      </c>
      <c r="E13" s="8">
        <f>'[1]quarterly Progress report'!I58</f>
        <v>99.633136094674555</v>
      </c>
      <c r="F13" s="8">
        <f>'[1]quarterly Progress report'!J58</f>
        <v>34.085020242914979</v>
      </c>
    </row>
    <row r="14" spans="2:6" ht="30">
      <c r="B14" s="4">
        <v>7</v>
      </c>
      <c r="C14" s="7" t="s">
        <v>149</v>
      </c>
      <c r="D14" s="4">
        <f>'[1]quarterly Progress report'!H60</f>
        <v>336</v>
      </c>
      <c r="E14" s="8">
        <f>'[1]quarterly Progress report'!I60</f>
        <v>108.38709677419357</v>
      </c>
      <c r="F14" s="8">
        <f>'[1]quarterly Progress report'!J60</f>
        <v>43.354838709677416</v>
      </c>
    </row>
    <row r="15" spans="2:6" ht="30">
      <c r="B15" s="4">
        <v>8</v>
      </c>
      <c r="C15" s="7" t="s">
        <v>153</v>
      </c>
      <c r="D15" s="4">
        <f>'[1]quarterly Progress report'!H59</f>
        <v>73</v>
      </c>
      <c r="E15" s="8">
        <f>'[1]quarterly Progress report'!I59</f>
        <v>81.111111111111114</v>
      </c>
      <c r="F15" s="8">
        <f>'[1]quarterly Progress report'!J59</f>
        <v>27.037037037037038</v>
      </c>
    </row>
    <row r="16" spans="2:6">
      <c r="B16" s="4">
        <v>9</v>
      </c>
      <c r="C16" s="7" t="s">
        <v>150</v>
      </c>
      <c r="D16" s="4">
        <f>'[1]quarterly Progress report'!H103</f>
        <v>22</v>
      </c>
      <c r="E16" s="4">
        <f>'[1]quarterly Progress report'!I103</f>
        <v>44</v>
      </c>
      <c r="F16" s="4">
        <f>'[1]quarterly Progress report'!J103</f>
        <v>44</v>
      </c>
    </row>
    <row r="17" spans="2:6">
      <c r="B17" s="4">
        <v>10</v>
      </c>
      <c r="C17" s="7" t="s">
        <v>151</v>
      </c>
      <c r="D17" s="4">
        <f>'[1]quarterly Progress report'!H104</f>
        <v>10</v>
      </c>
      <c r="E17" s="4"/>
      <c r="F17" s="4">
        <f>'[1]quarterly Progress report'!J104</f>
        <v>100</v>
      </c>
    </row>
    <row r="18" spans="2:6" ht="30">
      <c r="B18" s="4">
        <v>11</v>
      </c>
      <c r="C18" s="5" t="s">
        <v>94</v>
      </c>
      <c r="D18" s="4">
        <f>'[1]quarterly Progress report'!H74</f>
        <v>6.77</v>
      </c>
      <c r="E18" s="8">
        <f>'[1]quarterly Progress report'!I74</f>
        <v>42.3125</v>
      </c>
      <c r="F18" s="8">
        <f>'[1]quarterly Progress report'!J74</f>
        <v>42.3125</v>
      </c>
    </row>
    <row r="19" spans="2:6" ht="30">
      <c r="B19" s="4">
        <v>12</v>
      </c>
      <c r="C19" s="5" t="s">
        <v>41</v>
      </c>
      <c r="D19" s="4" t="s">
        <v>171</v>
      </c>
      <c r="E19" s="4" t="s">
        <v>171</v>
      </c>
      <c r="F19" s="4" t="s">
        <v>171</v>
      </c>
    </row>
  </sheetData>
  <printOptions horizontalCentered="1"/>
  <pageMargins left="0.17" right="0.1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quarterly Progress report</vt:lpstr>
      <vt:lpstr>Summary Physical-no Fill</vt:lpstr>
      <vt:lpstr>'Summary Physical-no Fill'!Print_Area</vt:lpstr>
      <vt:lpstr>'quarterly Progress report'!Print_Titles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GAUTAM</cp:lastModifiedBy>
  <cp:lastPrinted>2017-05-25T11:43:20Z</cp:lastPrinted>
  <dcterms:created xsi:type="dcterms:W3CDTF">2011-05-06T01:28:55Z</dcterms:created>
  <dcterms:modified xsi:type="dcterms:W3CDTF">2017-05-25T11:44:59Z</dcterms:modified>
</cp:coreProperties>
</file>